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3960" tabRatio="500"/>
  </bookViews>
  <sheets>
    <sheet name="Worked examples from eBook" sheetId="2" r:id="rId1"/>
    <sheet name="Mortgage Calculator" sheetId="4" r:id="rId2"/>
    <sheet name="Property Calcs" sheetId="6" r:id="rId3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6" l="1"/>
  <c r="C22" i="6"/>
  <c r="D44" i="6"/>
  <c r="D43" i="6"/>
  <c r="C43" i="6"/>
  <c r="C42" i="6"/>
  <c r="C40" i="6"/>
  <c r="C21" i="4"/>
  <c r="C17" i="4"/>
  <c r="C21" i="2"/>
  <c r="C28" i="2"/>
  <c r="F17" i="2"/>
  <c r="F18" i="2"/>
  <c r="C26" i="2"/>
  <c r="F21" i="2"/>
  <c r="F25" i="2"/>
  <c r="F24" i="2"/>
  <c r="F20" i="2"/>
  <c r="F19" i="2"/>
  <c r="F15" i="2"/>
  <c r="F16" i="2"/>
  <c r="I11" i="2"/>
  <c r="C16" i="2"/>
  <c r="I10" i="2"/>
  <c r="F28" i="2"/>
  <c r="F29" i="2"/>
  <c r="F31" i="2"/>
  <c r="F34" i="2"/>
  <c r="F35" i="2"/>
  <c r="F36" i="2"/>
  <c r="L31" i="2"/>
  <c r="L10" i="2"/>
  <c r="L16" i="2"/>
  <c r="L17" i="2"/>
  <c r="L18" i="2"/>
  <c r="L19" i="2"/>
  <c r="L27" i="2"/>
  <c r="L28" i="2"/>
  <c r="L29" i="2"/>
  <c r="L30" i="2"/>
  <c r="L23" i="2"/>
  <c r="L11" i="2"/>
  <c r="L24" i="2"/>
  <c r="L25" i="2"/>
  <c r="I12" i="2"/>
  <c r="I13" i="2"/>
  <c r="L20" i="2"/>
  <c r="F11" i="2"/>
  <c r="L12" i="2"/>
  <c r="F10" i="2"/>
  <c r="D38" i="6"/>
  <c r="D40" i="6"/>
  <c r="D42" i="6"/>
  <c r="D45" i="6"/>
  <c r="C12" i="6"/>
  <c r="C20" i="6"/>
  <c r="C44" i="6"/>
  <c r="C45" i="6"/>
  <c r="D12" i="6"/>
  <c r="D15" i="6"/>
  <c r="C15" i="6"/>
  <c r="D34" i="6"/>
  <c r="C34" i="6"/>
  <c r="D31" i="6"/>
  <c r="D33" i="6"/>
  <c r="C33" i="6"/>
  <c r="D32" i="6"/>
  <c r="C32" i="6"/>
  <c r="C31" i="6"/>
  <c r="D26" i="6"/>
  <c r="D27" i="6"/>
  <c r="D25" i="6"/>
  <c r="D21" i="6"/>
  <c r="C25" i="6"/>
  <c r="C26" i="6"/>
  <c r="C27" i="6"/>
  <c r="C21" i="6"/>
  <c r="C16" i="4"/>
  <c r="C25" i="4"/>
  <c r="D25" i="4"/>
  <c r="E25" i="4"/>
  <c r="F25" i="4"/>
  <c r="G25" i="4"/>
  <c r="C26" i="4"/>
  <c r="D26" i="4"/>
  <c r="E26" i="4"/>
  <c r="F26" i="4"/>
  <c r="H26" i="4"/>
  <c r="G26" i="4"/>
  <c r="C27" i="4"/>
  <c r="D27" i="4"/>
  <c r="E27" i="4"/>
  <c r="F27" i="4"/>
  <c r="H27" i="4"/>
  <c r="G27" i="4"/>
  <c r="C28" i="4"/>
  <c r="D28" i="4"/>
  <c r="E28" i="4"/>
  <c r="F28" i="4"/>
  <c r="H28" i="4"/>
  <c r="G28" i="4"/>
  <c r="C29" i="4"/>
  <c r="D29" i="4"/>
  <c r="E29" i="4"/>
  <c r="F29" i="4"/>
  <c r="H29" i="4"/>
  <c r="G29" i="4"/>
  <c r="C30" i="4"/>
  <c r="D30" i="4"/>
  <c r="E30" i="4"/>
  <c r="F30" i="4"/>
  <c r="H30" i="4"/>
  <c r="G30" i="4"/>
  <c r="C31" i="4"/>
  <c r="D31" i="4"/>
  <c r="E31" i="4"/>
  <c r="F31" i="4"/>
  <c r="H31" i="4"/>
  <c r="G31" i="4"/>
  <c r="C32" i="4"/>
  <c r="D32" i="4"/>
  <c r="E32" i="4"/>
  <c r="F32" i="4"/>
  <c r="H32" i="4"/>
  <c r="G32" i="4"/>
  <c r="C33" i="4"/>
  <c r="D33" i="4"/>
  <c r="E33" i="4"/>
  <c r="F33" i="4"/>
  <c r="H33" i="4"/>
  <c r="G33" i="4"/>
  <c r="C34" i="4"/>
  <c r="D34" i="4"/>
  <c r="E34" i="4"/>
  <c r="F34" i="4"/>
  <c r="H34" i="4"/>
  <c r="G34" i="4"/>
  <c r="C35" i="4"/>
  <c r="D35" i="4"/>
  <c r="E35" i="4"/>
  <c r="F35" i="4"/>
  <c r="H35" i="4"/>
  <c r="G35" i="4"/>
  <c r="C36" i="4"/>
  <c r="D36" i="4"/>
  <c r="E36" i="4"/>
  <c r="F36" i="4"/>
  <c r="H36" i="4"/>
  <c r="G36" i="4"/>
  <c r="C37" i="4"/>
  <c r="D37" i="4"/>
  <c r="E37" i="4"/>
  <c r="F37" i="4"/>
  <c r="H37" i="4"/>
  <c r="G37" i="4"/>
  <c r="C38" i="4"/>
  <c r="D38" i="4"/>
  <c r="E38" i="4"/>
  <c r="F38" i="4"/>
  <c r="H38" i="4"/>
  <c r="G38" i="4"/>
  <c r="C39" i="4"/>
  <c r="D39" i="4"/>
  <c r="E39" i="4"/>
  <c r="F39" i="4"/>
  <c r="H39" i="4"/>
  <c r="G39" i="4"/>
  <c r="C40" i="4"/>
  <c r="D40" i="4"/>
  <c r="E40" i="4"/>
  <c r="F40" i="4"/>
  <c r="H40" i="4"/>
  <c r="G40" i="4"/>
  <c r="C41" i="4"/>
  <c r="D41" i="4"/>
  <c r="E41" i="4"/>
  <c r="F41" i="4"/>
  <c r="H41" i="4"/>
  <c r="G41" i="4"/>
  <c r="C42" i="4"/>
  <c r="D42" i="4"/>
  <c r="E42" i="4"/>
  <c r="F42" i="4"/>
  <c r="H42" i="4"/>
  <c r="G42" i="4"/>
  <c r="C43" i="4"/>
  <c r="D43" i="4"/>
  <c r="E43" i="4"/>
  <c r="F43" i="4"/>
  <c r="H43" i="4"/>
  <c r="G43" i="4"/>
  <c r="C44" i="4"/>
  <c r="D44" i="4"/>
  <c r="E44" i="4"/>
  <c r="F44" i="4"/>
  <c r="H44" i="4"/>
  <c r="G44" i="4"/>
  <c r="C45" i="4"/>
  <c r="D45" i="4"/>
  <c r="E45" i="4"/>
  <c r="F45" i="4"/>
  <c r="H45" i="4"/>
  <c r="G45" i="4"/>
  <c r="C46" i="4"/>
  <c r="D46" i="4"/>
  <c r="E46" i="4"/>
  <c r="F46" i="4"/>
  <c r="H46" i="4"/>
  <c r="G46" i="4"/>
  <c r="C47" i="4"/>
  <c r="D47" i="4"/>
  <c r="E47" i="4"/>
  <c r="F47" i="4"/>
  <c r="H47" i="4"/>
  <c r="G47" i="4"/>
  <c r="C48" i="4"/>
  <c r="D48" i="4"/>
  <c r="E48" i="4"/>
  <c r="F48" i="4"/>
  <c r="H48" i="4"/>
  <c r="G48" i="4"/>
  <c r="C49" i="4"/>
  <c r="D49" i="4"/>
  <c r="E49" i="4"/>
  <c r="F49" i="4"/>
  <c r="H49" i="4"/>
  <c r="G49" i="4"/>
  <c r="C50" i="4"/>
  <c r="D50" i="4"/>
  <c r="E50" i="4"/>
  <c r="F50" i="4"/>
  <c r="H50" i="4"/>
  <c r="G50" i="4"/>
  <c r="C51" i="4"/>
  <c r="D51" i="4"/>
  <c r="E51" i="4"/>
  <c r="F51" i="4"/>
  <c r="H51" i="4"/>
  <c r="G51" i="4"/>
  <c r="C52" i="4"/>
  <c r="D52" i="4"/>
  <c r="E52" i="4"/>
  <c r="F52" i="4"/>
  <c r="H52" i="4"/>
  <c r="G52" i="4"/>
  <c r="C53" i="4"/>
  <c r="D53" i="4"/>
  <c r="E53" i="4"/>
  <c r="F53" i="4"/>
  <c r="H53" i="4"/>
  <c r="G53" i="4"/>
  <c r="C54" i="4"/>
  <c r="D54" i="4"/>
  <c r="E54" i="4"/>
  <c r="F54" i="4"/>
  <c r="H54" i="4"/>
  <c r="G54" i="4"/>
  <c r="C55" i="4"/>
  <c r="D55" i="4"/>
  <c r="E55" i="4"/>
  <c r="F55" i="4"/>
  <c r="H55" i="4"/>
  <c r="G55" i="4"/>
  <c r="C56" i="4"/>
  <c r="D56" i="4"/>
  <c r="E56" i="4"/>
  <c r="F56" i="4"/>
  <c r="H56" i="4"/>
  <c r="G56" i="4"/>
  <c r="C57" i="4"/>
  <c r="D57" i="4"/>
  <c r="E57" i="4"/>
  <c r="F57" i="4"/>
  <c r="H57" i="4"/>
  <c r="G57" i="4"/>
  <c r="C58" i="4"/>
  <c r="D58" i="4"/>
  <c r="E58" i="4"/>
  <c r="F58" i="4"/>
  <c r="H58" i="4"/>
  <c r="G58" i="4"/>
  <c r="C59" i="4"/>
  <c r="D59" i="4"/>
  <c r="E59" i="4"/>
  <c r="F59" i="4"/>
  <c r="H59" i="4"/>
  <c r="G59" i="4"/>
  <c r="C60" i="4"/>
  <c r="D60" i="4"/>
  <c r="E60" i="4"/>
  <c r="F60" i="4"/>
  <c r="H60" i="4"/>
  <c r="G60" i="4"/>
  <c r="C61" i="4"/>
  <c r="D61" i="4"/>
  <c r="E61" i="4"/>
  <c r="F61" i="4"/>
  <c r="H61" i="4"/>
  <c r="G61" i="4"/>
  <c r="C62" i="4"/>
  <c r="D62" i="4"/>
  <c r="E62" i="4"/>
  <c r="F62" i="4"/>
  <c r="H62" i="4"/>
  <c r="G62" i="4"/>
  <c r="C63" i="4"/>
  <c r="D63" i="4"/>
  <c r="E63" i="4"/>
  <c r="F63" i="4"/>
  <c r="H63" i="4"/>
  <c r="G63" i="4"/>
  <c r="C64" i="4"/>
  <c r="D64" i="4"/>
  <c r="E64" i="4"/>
  <c r="F64" i="4"/>
  <c r="H64" i="4"/>
  <c r="G64" i="4"/>
  <c r="C65" i="4"/>
  <c r="D65" i="4"/>
  <c r="E65" i="4"/>
  <c r="F65" i="4"/>
  <c r="H65" i="4"/>
  <c r="G65" i="4"/>
  <c r="C66" i="4"/>
  <c r="D66" i="4"/>
  <c r="E66" i="4"/>
  <c r="F66" i="4"/>
  <c r="H66" i="4"/>
  <c r="G66" i="4"/>
  <c r="C67" i="4"/>
  <c r="D67" i="4"/>
  <c r="E67" i="4"/>
  <c r="F67" i="4"/>
  <c r="H67" i="4"/>
  <c r="G67" i="4"/>
  <c r="C68" i="4"/>
  <c r="D68" i="4"/>
  <c r="E68" i="4"/>
  <c r="F68" i="4"/>
  <c r="H68" i="4"/>
  <c r="G68" i="4"/>
  <c r="C69" i="4"/>
  <c r="D69" i="4"/>
  <c r="E69" i="4"/>
  <c r="F69" i="4"/>
  <c r="H69" i="4"/>
  <c r="G69" i="4"/>
  <c r="C70" i="4"/>
  <c r="D70" i="4"/>
  <c r="E70" i="4"/>
  <c r="F70" i="4"/>
  <c r="H70" i="4"/>
  <c r="G70" i="4"/>
  <c r="C71" i="4"/>
  <c r="D71" i="4"/>
  <c r="E71" i="4"/>
  <c r="F71" i="4"/>
  <c r="H71" i="4"/>
  <c r="G71" i="4"/>
  <c r="C72" i="4"/>
  <c r="D72" i="4"/>
  <c r="E72" i="4"/>
  <c r="F72" i="4"/>
  <c r="H72" i="4"/>
  <c r="G72" i="4"/>
  <c r="C73" i="4"/>
  <c r="D73" i="4"/>
  <c r="E73" i="4"/>
  <c r="F73" i="4"/>
  <c r="H73" i="4"/>
  <c r="G73" i="4"/>
  <c r="C74" i="4"/>
  <c r="D74" i="4"/>
  <c r="E74" i="4"/>
  <c r="F74" i="4"/>
  <c r="H74" i="4"/>
  <c r="G74" i="4"/>
  <c r="C75" i="4"/>
  <c r="D75" i="4"/>
  <c r="E75" i="4"/>
  <c r="F75" i="4"/>
  <c r="H75" i="4"/>
  <c r="G75" i="4"/>
  <c r="C76" i="4"/>
  <c r="D76" i="4"/>
  <c r="E76" i="4"/>
  <c r="F76" i="4"/>
  <c r="H76" i="4"/>
  <c r="G76" i="4"/>
  <c r="C77" i="4"/>
  <c r="D77" i="4"/>
  <c r="E77" i="4"/>
  <c r="F77" i="4"/>
  <c r="H77" i="4"/>
  <c r="G77" i="4"/>
  <c r="C78" i="4"/>
  <c r="D78" i="4"/>
  <c r="E78" i="4"/>
  <c r="F78" i="4"/>
  <c r="H78" i="4"/>
  <c r="G78" i="4"/>
  <c r="C79" i="4"/>
  <c r="D79" i="4"/>
  <c r="E79" i="4"/>
  <c r="F79" i="4"/>
  <c r="H79" i="4"/>
  <c r="G79" i="4"/>
  <c r="C80" i="4"/>
  <c r="D80" i="4"/>
  <c r="E80" i="4"/>
  <c r="F80" i="4"/>
  <c r="H80" i="4"/>
  <c r="G80" i="4"/>
  <c r="C81" i="4"/>
  <c r="D81" i="4"/>
  <c r="E81" i="4"/>
  <c r="F81" i="4"/>
  <c r="H81" i="4"/>
  <c r="G81" i="4"/>
  <c r="C82" i="4"/>
  <c r="D82" i="4"/>
  <c r="E82" i="4"/>
  <c r="F82" i="4"/>
  <c r="H82" i="4"/>
  <c r="G82" i="4"/>
  <c r="C83" i="4"/>
  <c r="D83" i="4"/>
  <c r="E83" i="4"/>
  <c r="F83" i="4"/>
  <c r="H83" i="4"/>
  <c r="G83" i="4"/>
  <c r="C84" i="4"/>
  <c r="D84" i="4"/>
  <c r="E84" i="4"/>
  <c r="F84" i="4"/>
  <c r="H84" i="4"/>
  <c r="G84" i="4"/>
  <c r="C85" i="4"/>
  <c r="D85" i="4"/>
  <c r="E85" i="4"/>
  <c r="F85" i="4"/>
  <c r="H85" i="4"/>
  <c r="G85" i="4"/>
  <c r="C86" i="4"/>
  <c r="D86" i="4"/>
  <c r="E86" i="4"/>
  <c r="F86" i="4"/>
  <c r="H86" i="4"/>
  <c r="G86" i="4"/>
  <c r="C87" i="4"/>
  <c r="D87" i="4"/>
  <c r="E87" i="4"/>
  <c r="F87" i="4"/>
  <c r="H87" i="4"/>
  <c r="G87" i="4"/>
  <c r="C88" i="4"/>
  <c r="D88" i="4"/>
  <c r="E88" i="4"/>
  <c r="F88" i="4"/>
  <c r="H88" i="4"/>
  <c r="G88" i="4"/>
  <c r="C89" i="4"/>
  <c r="D89" i="4"/>
  <c r="E89" i="4"/>
  <c r="F89" i="4"/>
  <c r="H89" i="4"/>
  <c r="G89" i="4"/>
  <c r="C90" i="4"/>
  <c r="D90" i="4"/>
  <c r="E90" i="4"/>
  <c r="F90" i="4"/>
  <c r="H90" i="4"/>
  <c r="G90" i="4"/>
  <c r="C91" i="4"/>
  <c r="D91" i="4"/>
  <c r="E91" i="4"/>
  <c r="F91" i="4"/>
  <c r="H91" i="4"/>
  <c r="G91" i="4"/>
  <c r="C92" i="4"/>
  <c r="D92" i="4"/>
  <c r="E92" i="4"/>
  <c r="F92" i="4"/>
  <c r="H92" i="4"/>
  <c r="G92" i="4"/>
  <c r="C93" i="4"/>
  <c r="D93" i="4"/>
  <c r="E93" i="4"/>
  <c r="F93" i="4"/>
  <c r="H93" i="4"/>
  <c r="G93" i="4"/>
  <c r="C94" i="4"/>
  <c r="D94" i="4"/>
  <c r="E94" i="4"/>
  <c r="F94" i="4"/>
  <c r="H94" i="4"/>
  <c r="G94" i="4"/>
  <c r="C95" i="4"/>
  <c r="D95" i="4"/>
  <c r="E95" i="4"/>
  <c r="F95" i="4"/>
  <c r="H95" i="4"/>
  <c r="G95" i="4"/>
  <c r="C96" i="4"/>
  <c r="D96" i="4"/>
  <c r="E96" i="4"/>
  <c r="F96" i="4"/>
  <c r="H96" i="4"/>
  <c r="G96" i="4"/>
  <c r="C97" i="4"/>
  <c r="D97" i="4"/>
  <c r="E97" i="4"/>
  <c r="F97" i="4"/>
  <c r="H97" i="4"/>
  <c r="G97" i="4"/>
  <c r="C98" i="4"/>
  <c r="D98" i="4"/>
  <c r="E98" i="4"/>
  <c r="F98" i="4"/>
  <c r="H98" i="4"/>
  <c r="G98" i="4"/>
  <c r="C99" i="4"/>
  <c r="D99" i="4"/>
  <c r="E99" i="4"/>
  <c r="F99" i="4"/>
  <c r="H99" i="4"/>
  <c r="G99" i="4"/>
  <c r="C100" i="4"/>
  <c r="D100" i="4"/>
  <c r="E100" i="4"/>
  <c r="F100" i="4"/>
  <c r="H100" i="4"/>
  <c r="G100" i="4"/>
  <c r="C101" i="4"/>
  <c r="D101" i="4"/>
  <c r="E101" i="4"/>
  <c r="F101" i="4"/>
  <c r="H101" i="4"/>
  <c r="G101" i="4"/>
  <c r="C102" i="4"/>
  <c r="D102" i="4"/>
  <c r="E102" i="4"/>
  <c r="F102" i="4"/>
  <c r="H102" i="4"/>
  <c r="G102" i="4"/>
  <c r="C103" i="4"/>
  <c r="D103" i="4"/>
  <c r="E103" i="4"/>
  <c r="F103" i="4"/>
  <c r="H103" i="4"/>
  <c r="G103" i="4"/>
  <c r="C104" i="4"/>
  <c r="D104" i="4"/>
  <c r="E104" i="4"/>
  <c r="F104" i="4"/>
  <c r="H104" i="4"/>
  <c r="G104" i="4"/>
  <c r="C105" i="4"/>
  <c r="D105" i="4"/>
  <c r="E105" i="4"/>
  <c r="F105" i="4"/>
  <c r="H105" i="4"/>
  <c r="G105" i="4"/>
  <c r="C106" i="4"/>
  <c r="D106" i="4"/>
  <c r="E106" i="4"/>
  <c r="F106" i="4"/>
  <c r="H106" i="4"/>
  <c r="G106" i="4"/>
  <c r="C107" i="4"/>
  <c r="D107" i="4"/>
  <c r="E107" i="4"/>
  <c r="F107" i="4"/>
  <c r="H107" i="4"/>
  <c r="G107" i="4"/>
  <c r="C108" i="4"/>
  <c r="D108" i="4"/>
  <c r="E108" i="4"/>
  <c r="F108" i="4"/>
  <c r="H108" i="4"/>
  <c r="G108" i="4"/>
  <c r="C109" i="4"/>
  <c r="D109" i="4"/>
  <c r="E109" i="4"/>
  <c r="F109" i="4"/>
  <c r="H109" i="4"/>
  <c r="G109" i="4"/>
  <c r="C110" i="4"/>
  <c r="D110" i="4"/>
  <c r="E110" i="4"/>
  <c r="F110" i="4"/>
  <c r="H110" i="4"/>
  <c r="G110" i="4"/>
  <c r="C111" i="4"/>
  <c r="D111" i="4"/>
  <c r="E111" i="4"/>
  <c r="F111" i="4"/>
  <c r="H111" i="4"/>
  <c r="G111" i="4"/>
  <c r="C112" i="4"/>
  <c r="D112" i="4"/>
  <c r="E112" i="4"/>
  <c r="F112" i="4"/>
  <c r="H112" i="4"/>
  <c r="G112" i="4"/>
  <c r="C113" i="4"/>
  <c r="D113" i="4"/>
  <c r="E113" i="4"/>
  <c r="F113" i="4"/>
  <c r="H113" i="4"/>
  <c r="G113" i="4"/>
  <c r="C114" i="4"/>
  <c r="D114" i="4"/>
  <c r="E114" i="4"/>
  <c r="F114" i="4"/>
  <c r="H114" i="4"/>
  <c r="G114" i="4"/>
  <c r="C115" i="4"/>
  <c r="D115" i="4"/>
  <c r="E115" i="4"/>
  <c r="F115" i="4"/>
  <c r="H115" i="4"/>
  <c r="G115" i="4"/>
  <c r="C116" i="4"/>
  <c r="D116" i="4"/>
  <c r="E116" i="4"/>
  <c r="F116" i="4"/>
  <c r="H116" i="4"/>
  <c r="G116" i="4"/>
  <c r="C117" i="4"/>
  <c r="D117" i="4"/>
  <c r="E117" i="4"/>
  <c r="F117" i="4"/>
  <c r="H117" i="4"/>
  <c r="G117" i="4"/>
  <c r="C118" i="4"/>
  <c r="D118" i="4"/>
  <c r="E118" i="4"/>
  <c r="F118" i="4"/>
  <c r="H118" i="4"/>
  <c r="G118" i="4"/>
  <c r="C119" i="4"/>
  <c r="D119" i="4"/>
  <c r="E119" i="4"/>
  <c r="F119" i="4"/>
  <c r="H119" i="4"/>
  <c r="G119" i="4"/>
  <c r="C120" i="4"/>
  <c r="D120" i="4"/>
  <c r="E120" i="4"/>
  <c r="F120" i="4"/>
  <c r="H120" i="4"/>
  <c r="G120" i="4"/>
  <c r="C121" i="4"/>
  <c r="D121" i="4"/>
  <c r="E121" i="4"/>
  <c r="F121" i="4"/>
  <c r="H121" i="4"/>
  <c r="G121" i="4"/>
  <c r="C122" i="4"/>
  <c r="D122" i="4"/>
  <c r="E122" i="4"/>
  <c r="F122" i="4"/>
  <c r="H122" i="4"/>
  <c r="G122" i="4"/>
  <c r="C123" i="4"/>
  <c r="D123" i="4"/>
  <c r="E123" i="4"/>
  <c r="F123" i="4"/>
  <c r="H123" i="4"/>
  <c r="G123" i="4"/>
  <c r="C124" i="4"/>
  <c r="D124" i="4"/>
  <c r="E124" i="4"/>
  <c r="F124" i="4"/>
  <c r="H124" i="4"/>
  <c r="G124" i="4"/>
  <c r="C125" i="4"/>
  <c r="D125" i="4"/>
  <c r="E125" i="4"/>
  <c r="F125" i="4"/>
  <c r="H125" i="4"/>
  <c r="G125" i="4"/>
  <c r="C126" i="4"/>
  <c r="D126" i="4"/>
  <c r="E126" i="4"/>
  <c r="F126" i="4"/>
  <c r="H126" i="4"/>
  <c r="G126" i="4"/>
  <c r="C127" i="4"/>
  <c r="D127" i="4"/>
  <c r="E127" i="4"/>
  <c r="F127" i="4"/>
  <c r="H127" i="4"/>
  <c r="G127" i="4"/>
  <c r="C128" i="4"/>
  <c r="D128" i="4"/>
  <c r="E128" i="4"/>
  <c r="F128" i="4"/>
  <c r="H128" i="4"/>
  <c r="G128" i="4"/>
  <c r="C129" i="4"/>
  <c r="D129" i="4"/>
  <c r="E129" i="4"/>
  <c r="F129" i="4"/>
  <c r="H129" i="4"/>
  <c r="G129" i="4"/>
  <c r="C130" i="4"/>
  <c r="D130" i="4"/>
  <c r="E130" i="4"/>
  <c r="F130" i="4"/>
  <c r="H130" i="4"/>
  <c r="G130" i="4"/>
  <c r="C131" i="4"/>
  <c r="D131" i="4"/>
  <c r="E131" i="4"/>
  <c r="F131" i="4"/>
  <c r="H131" i="4"/>
  <c r="G131" i="4"/>
  <c r="C132" i="4"/>
  <c r="D132" i="4"/>
  <c r="E132" i="4"/>
  <c r="F132" i="4"/>
  <c r="H132" i="4"/>
  <c r="G132" i="4"/>
  <c r="C133" i="4"/>
  <c r="D133" i="4"/>
  <c r="E133" i="4"/>
  <c r="F133" i="4"/>
  <c r="H133" i="4"/>
  <c r="G133" i="4"/>
  <c r="C134" i="4"/>
  <c r="D134" i="4"/>
  <c r="E134" i="4"/>
  <c r="F134" i="4"/>
  <c r="H134" i="4"/>
  <c r="G134" i="4"/>
  <c r="C135" i="4"/>
  <c r="D135" i="4"/>
  <c r="E135" i="4"/>
  <c r="F135" i="4"/>
  <c r="H135" i="4"/>
  <c r="G135" i="4"/>
  <c r="C136" i="4"/>
  <c r="D136" i="4"/>
  <c r="E136" i="4"/>
  <c r="F136" i="4"/>
  <c r="H136" i="4"/>
  <c r="G136" i="4"/>
  <c r="C137" i="4"/>
  <c r="D137" i="4"/>
  <c r="E137" i="4"/>
  <c r="F137" i="4"/>
  <c r="H137" i="4"/>
  <c r="G137" i="4"/>
  <c r="C138" i="4"/>
  <c r="D138" i="4"/>
  <c r="E138" i="4"/>
  <c r="F138" i="4"/>
  <c r="H138" i="4"/>
  <c r="G138" i="4"/>
  <c r="C139" i="4"/>
  <c r="D139" i="4"/>
  <c r="E139" i="4"/>
  <c r="F139" i="4"/>
  <c r="H139" i="4"/>
  <c r="G139" i="4"/>
  <c r="C140" i="4"/>
  <c r="D140" i="4"/>
  <c r="E140" i="4"/>
  <c r="F140" i="4"/>
  <c r="H140" i="4"/>
  <c r="G140" i="4"/>
  <c r="C141" i="4"/>
  <c r="D141" i="4"/>
  <c r="E141" i="4"/>
  <c r="F141" i="4"/>
  <c r="H141" i="4"/>
  <c r="G141" i="4"/>
  <c r="C142" i="4"/>
  <c r="D142" i="4"/>
  <c r="E142" i="4"/>
  <c r="F142" i="4"/>
  <c r="H142" i="4"/>
  <c r="G142" i="4"/>
  <c r="C143" i="4"/>
  <c r="D143" i="4"/>
  <c r="E143" i="4"/>
  <c r="F143" i="4"/>
  <c r="H143" i="4"/>
  <c r="G143" i="4"/>
  <c r="C144" i="4"/>
  <c r="D144" i="4"/>
  <c r="E144" i="4"/>
  <c r="F144" i="4"/>
  <c r="H144" i="4"/>
  <c r="G144" i="4"/>
  <c r="C145" i="4"/>
  <c r="D145" i="4"/>
  <c r="E145" i="4"/>
  <c r="F145" i="4"/>
  <c r="H145" i="4"/>
  <c r="G145" i="4"/>
  <c r="C146" i="4"/>
  <c r="D146" i="4"/>
  <c r="E146" i="4"/>
  <c r="F146" i="4"/>
  <c r="H146" i="4"/>
  <c r="G146" i="4"/>
  <c r="C147" i="4"/>
  <c r="D147" i="4"/>
  <c r="E147" i="4"/>
  <c r="F147" i="4"/>
  <c r="H147" i="4"/>
  <c r="G147" i="4"/>
  <c r="C148" i="4"/>
  <c r="D148" i="4"/>
  <c r="E148" i="4"/>
  <c r="F148" i="4"/>
  <c r="H148" i="4"/>
  <c r="G148" i="4"/>
  <c r="C149" i="4"/>
  <c r="D149" i="4"/>
  <c r="E149" i="4"/>
  <c r="F149" i="4"/>
  <c r="H149" i="4"/>
  <c r="G149" i="4"/>
  <c r="C150" i="4"/>
  <c r="D150" i="4"/>
  <c r="E150" i="4"/>
  <c r="F150" i="4"/>
  <c r="H150" i="4"/>
  <c r="G150" i="4"/>
  <c r="C151" i="4"/>
  <c r="D151" i="4"/>
  <c r="E151" i="4"/>
  <c r="F151" i="4"/>
  <c r="H151" i="4"/>
  <c r="G151" i="4"/>
  <c r="C152" i="4"/>
  <c r="D152" i="4"/>
  <c r="E152" i="4"/>
  <c r="F152" i="4"/>
  <c r="H152" i="4"/>
  <c r="G152" i="4"/>
  <c r="C153" i="4"/>
  <c r="D153" i="4"/>
  <c r="E153" i="4"/>
  <c r="F153" i="4"/>
  <c r="H153" i="4"/>
  <c r="G153" i="4"/>
  <c r="C154" i="4"/>
  <c r="D154" i="4"/>
  <c r="E154" i="4"/>
  <c r="F154" i="4"/>
  <c r="H154" i="4"/>
  <c r="G154" i="4"/>
  <c r="C155" i="4"/>
  <c r="D155" i="4"/>
  <c r="E155" i="4"/>
  <c r="F155" i="4"/>
  <c r="H155" i="4"/>
  <c r="G155" i="4"/>
  <c r="C156" i="4"/>
  <c r="D156" i="4"/>
  <c r="E156" i="4"/>
  <c r="F156" i="4"/>
  <c r="H156" i="4"/>
  <c r="G156" i="4"/>
  <c r="C157" i="4"/>
  <c r="D157" i="4"/>
  <c r="E157" i="4"/>
  <c r="F157" i="4"/>
  <c r="H157" i="4"/>
  <c r="G157" i="4"/>
  <c r="C158" i="4"/>
  <c r="D158" i="4"/>
  <c r="E158" i="4"/>
  <c r="F158" i="4"/>
  <c r="H158" i="4"/>
  <c r="G158" i="4"/>
  <c r="C159" i="4"/>
  <c r="D159" i="4"/>
  <c r="E159" i="4"/>
  <c r="F159" i="4"/>
  <c r="H159" i="4"/>
  <c r="G159" i="4"/>
  <c r="C160" i="4"/>
  <c r="D160" i="4"/>
  <c r="E160" i="4"/>
  <c r="F160" i="4"/>
  <c r="H160" i="4"/>
  <c r="G160" i="4"/>
  <c r="C161" i="4"/>
  <c r="D161" i="4"/>
  <c r="E161" i="4"/>
  <c r="F161" i="4"/>
  <c r="H161" i="4"/>
  <c r="G161" i="4"/>
  <c r="C162" i="4"/>
  <c r="D162" i="4"/>
  <c r="E162" i="4"/>
  <c r="F162" i="4"/>
  <c r="H162" i="4"/>
  <c r="G162" i="4"/>
  <c r="C163" i="4"/>
  <c r="D163" i="4"/>
  <c r="E163" i="4"/>
  <c r="F163" i="4"/>
  <c r="H163" i="4"/>
  <c r="G163" i="4"/>
  <c r="C164" i="4"/>
  <c r="D164" i="4"/>
  <c r="E164" i="4"/>
  <c r="F164" i="4"/>
  <c r="H164" i="4"/>
  <c r="G164" i="4"/>
  <c r="C165" i="4"/>
  <c r="D165" i="4"/>
  <c r="E165" i="4"/>
  <c r="F165" i="4"/>
  <c r="H165" i="4"/>
  <c r="G165" i="4"/>
  <c r="C166" i="4"/>
  <c r="D166" i="4"/>
  <c r="E166" i="4"/>
  <c r="F166" i="4"/>
  <c r="H166" i="4"/>
  <c r="G166" i="4"/>
  <c r="C167" i="4"/>
  <c r="D167" i="4"/>
  <c r="E167" i="4"/>
  <c r="F167" i="4"/>
  <c r="H167" i="4"/>
  <c r="G167" i="4"/>
  <c r="C168" i="4"/>
  <c r="D168" i="4"/>
  <c r="E168" i="4"/>
  <c r="F168" i="4"/>
  <c r="H168" i="4"/>
  <c r="G168" i="4"/>
  <c r="C169" i="4"/>
  <c r="D169" i="4"/>
  <c r="E169" i="4"/>
  <c r="F169" i="4"/>
  <c r="H169" i="4"/>
  <c r="G169" i="4"/>
  <c r="C170" i="4"/>
  <c r="D170" i="4"/>
  <c r="E170" i="4"/>
  <c r="F170" i="4"/>
  <c r="H170" i="4"/>
  <c r="G170" i="4"/>
  <c r="C171" i="4"/>
  <c r="D171" i="4"/>
  <c r="E171" i="4"/>
  <c r="F171" i="4"/>
  <c r="H171" i="4"/>
  <c r="G171" i="4"/>
  <c r="C172" i="4"/>
  <c r="D172" i="4"/>
  <c r="E172" i="4"/>
  <c r="F172" i="4"/>
  <c r="H172" i="4"/>
  <c r="G172" i="4"/>
  <c r="C173" i="4"/>
  <c r="D173" i="4"/>
  <c r="E173" i="4"/>
  <c r="F173" i="4"/>
  <c r="H173" i="4"/>
  <c r="G173" i="4"/>
  <c r="C174" i="4"/>
  <c r="D174" i="4"/>
  <c r="E174" i="4"/>
  <c r="F174" i="4"/>
  <c r="H174" i="4"/>
  <c r="G174" i="4"/>
  <c r="C175" i="4"/>
  <c r="D175" i="4"/>
  <c r="E175" i="4"/>
  <c r="F175" i="4"/>
  <c r="H175" i="4"/>
  <c r="G175" i="4"/>
  <c r="C176" i="4"/>
  <c r="D176" i="4"/>
  <c r="E176" i="4"/>
  <c r="F176" i="4"/>
  <c r="H176" i="4"/>
  <c r="G176" i="4"/>
  <c r="C177" i="4"/>
  <c r="D177" i="4"/>
  <c r="E177" i="4"/>
  <c r="F177" i="4"/>
  <c r="H177" i="4"/>
  <c r="G177" i="4"/>
  <c r="C178" i="4"/>
  <c r="D178" i="4"/>
  <c r="E178" i="4"/>
  <c r="F178" i="4"/>
  <c r="H178" i="4"/>
  <c r="G178" i="4"/>
  <c r="C179" i="4"/>
  <c r="D179" i="4"/>
  <c r="E179" i="4"/>
  <c r="F179" i="4"/>
  <c r="H179" i="4"/>
  <c r="G179" i="4"/>
  <c r="C180" i="4"/>
  <c r="D180" i="4"/>
  <c r="E180" i="4"/>
  <c r="F180" i="4"/>
  <c r="H180" i="4"/>
  <c r="G180" i="4"/>
  <c r="C181" i="4"/>
  <c r="D181" i="4"/>
  <c r="E181" i="4"/>
  <c r="F181" i="4"/>
  <c r="H181" i="4"/>
  <c r="G181" i="4"/>
  <c r="C182" i="4"/>
  <c r="D182" i="4"/>
  <c r="E182" i="4"/>
  <c r="F182" i="4"/>
  <c r="H182" i="4"/>
  <c r="G182" i="4"/>
  <c r="C183" i="4"/>
  <c r="D183" i="4"/>
  <c r="E183" i="4"/>
  <c r="F183" i="4"/>
  <c r="H183" i="4"/>
  <c r="G183" i="4"/>
  <c r="C184" i="4"/>
  <c r="D184" i="4"/>
  <c r="E184" i="4"/>
  <c r="F184" i="4"/>
  <c r="H184" i="4"/>
  <c r="G184" i="4"/>
  <c r="C185" i="4"/>
  <c r="D185" i="4"/>
  <c r="E185" i="4"/>
  <c r="F185" i="4"/>
  <c r="H185" i="4"/>
  <c r="G185" i="4"/>
  <c r="C186" i="4"/>
  <c r="D186" i="4"/>
  <c r="E186" i="4"/>
  <c r="F186" i="4"/>
  <c r="H186" i="4"/>
  <c r="G186" i="4"/>
  <c r="C187" i="4"/>
  <c r="D187" i="4"/>
  <c r="E187" i="4"/>
  <c r="F187" i="4"/>
  <c r="H187" i="4"/>
  <c r="G187" i="4"/>
  <c r="C188" i="4"/>
  <c r="D188" i="4"/>
  <c r="E188" i="4"/>
  <c r="F188" i="4"/>
  <c r="H188" i="4"/>
  <c r="G188" i="4"/>
  <c r="C189" i="4"/>
  <c r="D189" i="4"/>
  <c r="E189" i="4"/>
  <c r="F189" i="4"/>
  <c r="H189" i="4"/>
  <c r="G189" i="4"/>
  <c r="C190" i="4"/>
  <c r="D190" i="4"/>
  <c r="E190" i="4"/>
  <c r="F190" i="4"/>
  <c r="H190" i="4"/>
  <c r="G190" i="4"/>
  <c r="C191" i="4"/>
  <c r="D191" i="4"/>
  <c r="E191" i="4"/>
  <c r="F191" i="4"/>
  <c r="H191" i="4"/>
  <c r="G191" i="4"/>
  <c r="C192" i="4"/>
  <c r="D192" i="4"/>
  <c r="E192" i="4"/>
  <c r="F192" i="4"/>
  <c r="H192" i="4"/>
  <c r="G192" i="4"/>
  <c r="C193" i="4"/>
  <c r="D193" i="4"/>
  <c r="E193" i="4"/>
  <c r="F193" i="4"/>
  <c r="H193" i="4"/>
  <c r="G193" i="4"/>
  <c r="C194" i="4"/>
  <c r="D194" i="4"/>
  <c r="E194" i="4"/>
  <c r="F194" i="4"/>
  <c r="H194" i="4"/>
  <c r="G194" i="4"/>
  <c r="C195" i="4"/>
  <c r="D195" i="4"/>
  <c r="E195" i="4"/>
  <c r="F195" i="4"/>
  <c r="H195" i="4"/>
  <c r="G195" i="4"/>
  <c r="C196" i="4"/>
  <c r="D196" i="4"/>
  <c r="E196" i="4"/>
  <c r="F196" i="4"/>
  <c r="H196" i="4"/>
  <c r="G196" i="4"/>
  <c r="C197" i="4"/>
  <c r="D197" i="4"/>
  <c r="E197" i="4"/>
  <c r="F197" i="4"/>
  <c r="H197" i="4"/>
  <c r="G197" i="4"/>
  <c r="C198" i="4"/>
  <c r="D198" i="4"/>
  <c r="E198" i="4"/>
  <c r="F198" i="4"/>
  <c r="H198" i="4"/>
  <c r="G198" i="4"/>
  <c r="C199" i="4"/>
  <c r="D199" i="4"/>
  <c r="E199" i="4"/>
  <c r="F199" i="4"/>
  <c r="H199" i="4"/>
  <c r="G199" i="4"/>
  <c r="C200" i="4"/>
  <c r="D200" i="4"/>
  <c r="E200" i="4"/>
  <c r="F200" i="4"/>
  <c r="H200" i="4"/>
  <c r="G200" i="4"/>
  <c r="C201" i="4"/>
  <c r="D201" i="4"/>
  <c r="E201" i="4"/>
  <c r="F201" i="4"/>
  <c r="H201" i="4"/>
  <c r="G201" i="4"/>
  <c r="C202" i="4"/>
  <c r="D202" i="4"/>
  <c r="E202" i="4"/>
  <c r="F202" i="4"/>
  <c r="H202" i="4"/>
  <c r="G202" i="4"/>
  <c r="C203" i="4"/>
  <c r="D203" i="4"/>
  <c r="E203" i="4"/>
  <c r="F203" i="4"/>
  <c r="H203" i="4"/>
  <c r="G203" i="4"/>
  <c r="C204" i="4"/>
  <c r="D204" i="4"/>
  <c r="E204" i="4"/>
  <c r="F204" i="4"/>
  <c r="H204" i="4"/>
  <c r="G204" i="4"/>
  <c r="C205" i="4"/>
  <c r="D205" i="4"/>
  <c r="E205" i="4"/>
  <c r="F205" i="4"/>
  <c r="H205" i="4"/>
  <c r="G205" i="4"/>
  <c r="C206" i="4"/>
  <c r="D206" i="4"/>
  <c r="E206" i="4"/>
  <c r="F206" i="4"/>
  <c r="H206" i="4"/>
  <c r="G206" i="4"/>
  <c r="C207" i="4"/>
  <c r="D207" i="4"/>
  <c r="E207" i="4"/>
  <c r="F207" i="4"/>
  <c r="H207" i="4"/>
  <c r="G207" i="4"/>
  <c r="C208" i="4"/>
  <c r="D208" i="4"/>
  <c r="E208" i="4"/>
  <c r="F208" i="4"/>
  <c r="H208" i="4"/>
  <c r="G208" i="4"/>
  <c r="C209" i="4"/>
  <c r="D209" i="4"/>
  <c r="E209" i="4"/>
  <c r="F209" i="4"/>
  <c r="H209" i="4"/>
  <c r="G209" i="4"/>
  <c r="C210" i="4"/>
  <c r="D210" i="4"/>
  <c r="E210" i="4"/>
  <c r="F210" i="4"/>
  <c r="H210" i="4"/>
  <c r="G210" i="4"/>
  <c r="C211" i="4"/>
  <c r="D211" i="4"/>
  <c r="E211" i="4"/>
  <c r="F211" i="4"/>
  <c r="H211" i="4"/>
  <c r="G211" i="4"/>
  <c r="C212" i="4"/>
  <c r="D212" i="4"/>
  <c r="E212" i="4"/>
  <c r="F212" i="4"/>
  <c r="H212" i="4"/>
  <c r="G212" i="4"/>
  <c r="C213" i="4"/>
  <c r="D213" i="4"/>
  <c r="E213" i="4"/>
  <c r="F213" i="4"/>
  <c r="H213" i="4"/>
  <c r="G213" i="4"/>
  <c r="C214" i="4"/>
  <c r="D214" i="4"/>
  <c r="E214" i="4"/>
  <c r="F214" i="4"/>
  <c r="H214" i="4"/>
  <c r="G214" i="4"/>
  <c r="C215" i="4"/>
  <c r="D215" i="4"/>
  <c r="E215" i="4"/>
  <c r="F215" i="4"/>
  <c r="H215" i="4"/>
  <c r="G215" i="4"/>
  <c r="C216" i="4"/>
  <c r="D216" i="4"/>
  <c r="E216" i="4"/>
  <c r="F216" i="4"/>
  <c r="H216" i="4"/>
  <c r="G216" i="4"/>
  <c r="C217" i="4"/>
  <c r="D217" i="4"/>
  <c r="E217" i="4"/>
  <c r="F217" i="4"/>
  <c r="H217" i="4"/>
  <c r="G217" i="4"/>
  <c r="C218" i="4"/>
  <c r="D218" i="4"/>
  <c r="E218" i="4"/>
  <c r="F218" i="4"/>
  <c r="H218" i="4"/>
  <c r="G218" i="4"/>
  <c r="C219" i="4"/>
  <c r="D219" i="4"/>
  <c r="E219" i="4"/>
  <c r="F219" i="4"/>
  <c r="H219" i="4"/>
  <c r="G219" i="4"/>
  <c r="C220" i="4"/>
  <c r="D220" i="4"/>
  <c r="E220" i="4"/>
  <c r="F220" i="4"/>
  <c r="H220" i="4"/>
  <c r="G220" i="4"/>
  <c r="C221" i="4"/>
  <c r="D221" i="4"/>
  <c r="E221" i="4"/>
  <c r="F221" i="4"/>
  <c r="H221" i="4"/>
  <c r="G221" i="4"/>
  <c r="C222" i="4"/>
  <c r="D222" i="4"/>
  <c r="E222" i="4"/>
  <c r="F222" i="4"/>
  <c r="H222" i="4"/>
  <c r="G222" i="4"/>
  <c r="C223" i="4"/>
  <c r="D223" i="4"/>
  <c r="E223" i="4"/>
  <c r="F223" i="4"/>
  <c r="H223" i="4"/>
  <c r="G223" i="4"/>
  <c r="C224" i="4"/>
  <c r="D224" i="4"/>
  <c r="E224" i="4"/>
  <c r="F224" i="4"/>
  <c r="H224" i="4"/>
  <c r="G224" i="4"/>
  <c r="C225" i="4"/>
  <c r="D225" i="4"/>
  <c r="E225" i="4"/>
  <c r="F225" i="4"/>
  <c r="H225" i="4"/>
  <c r="G225" i="4"/>
  <c r="C226" i="4"/>
  <c r="D226" i="4"/>
  <c r="E226" i="4"/>
  <c r="F226" i="4"/>
  <c r="H226" i="4"/>
  <c r="G226" i="4"/>
  <c r="C227" i="4"/>
  <c r="D227" i="4"/>
  <c r="E227" i="4"/>
  <c r="F227" i="4"/>
  <c r="H227" i="4"/>
  <c r="G227" i="4"/>
  <c r="C228" i="4"/>
  <c r="D228" i="4"/>
  <c r="E228" i="4"/>
  <c r="F228" i="4"/>
  <c r="H228" i="4"/>
  <c r="G228" i="4"/>
  <c r="C229" i="4"/>
  <c r="D229" i="4"/>
  <c r="E229" i="4"/>
  <c r="F229" i="4"/>
  <c r="H229" i="4"/>
  <c r="G229" i="4"/>
  <c r="C230" i="4"/>
  <c r="D230" i="4"/>
  <c r="E230" i="4"/>
  <c r="F230" i="4"/>
  <c r="H230" i="4"/>
  <c r="G230" i="4"/>
  <c r="C231" i="4"/>
  <c r="D231" i="4"/>
  <c r="E231" i="4"/>
  <c r="F231" i="4"/>
  <c r="H231" i="4"/>
  <c r="G231" i="4"/>
  <c r="C232" i="4"/>
  <c r="D232" i="4"/>
  <c r="E232" i="4"/>
  <c r="F232" i="4"/>
  <c r="H232" i="4"/>
  <c r="G232" i="4"/>
  <c r="C233" i="4"/>
  <c r="D233" i="4"/>
  <c r="E233" i="4"/>
  <c r="F233" i="4"/>
  <c r="H233" i="4"/>
  <c r="G233" i="4"/>
  <c r="C234" i="4"/>
  <c r="D234" i="4"/>
  <c r="E234" i="4"/>
  <c r="F234" i="4"/>
  <c r="H234" i="4"/>
  <c r="G234" i="4"/>
  <c r="C235" i="4"/>
  <c r="D235" i="4"/>
  <c r="E235" i="4"/>
  <c r="F235" i="4"/>
  <c r="H235" i="4"/>
  <c r="G235" i="4"/>
  <c r="C236" i="4"/>
  <c r="D236" i="4"/>
  <c r="E236" i="4"/>
  <c r="F236" i="4"/>
  <c r="H236" i="4"/>
  <c r="G236" i="4"/>
  <c r="C237" i="4"/>
  <c r="D237" i="4"/>
  <c r="E237" i="4"/>
  <c r="F237" i="4"/>
  <c r="H237" i="4"/>
  <c r="G237" i="4"/>
  <c r="C238" i="4"/>
  <c r="D238" i="4"/>
  <c r="E238" i="4"/>
  <c r="F238" i="4"/>
  <c r="H238" i="4"/>
  <c r="G238" i="4"/>
  <c r="C239" i="4"/>
  <c r="D239" i="4"/>
  <c r="E239" i="4"/>
  <c r="F239" i="4"/>
  <c r="H239" i="4"/>
  <c r="G239" i="4"/>
  <c r="C240" i="4"/>
  <c r="D240" i="4"/>
  <c r="E240" i="4"/>
  <c r="F240" i="4"/>
  <c r="H240" i="4"/>
  <c r="G240" i="4"/>
  <c r="C241" i="4"/>
  <c r="D241" i="4"/>
  <c r="E241" i="4"/>
  <c r="F241" i="4"/>
  <c r="H241" i="4"/>
  <c r="G241" i="4"/>
  <c r="C242" i="4"/>
  <c r="D242" i="4"/>
  <c r="E242" i="4"/>
  <c r="F242" i="4"/>
  <c r="H242" i="4"/>
  <c r="G242" i="4"/>
  <c r="C243" i="4"/>
  <c r="D243" i="4"/>
  <c r="E243" i="4"/>
  <c r="F243" i="4"/>
  <c r="H243" i="4"/>
  <c r="G243" i="4"/>
  <c r="C244" i="4"/>
  <c r="D244" i="4"/>
  <c r="E244" i="4"/>
  <c r="F244" i="4"/>
  <c r="H244" i="4"/>
  <c r="G244" i="4"/>
  <c r="C245" i="4"/>
  <c r="D245" i="4"/>
  <c r="E245" i="4"/>
  <c r="F245" i="4"/>
  <c r="H245" i="4"/>
  <c r="G245" i="4"/>
  <c r="C246" i="4"/>
  <c r="D246" i="4"/>
  <c r="E246" i="4"/>
  <c r="F246" i="4"/>
  <c r="H246" i="4"/>
  <c r="G246" i="4"/>
  <c r="C247" i="4"/>
  <c r="D247" i="4"/>
  <c r="E247" i="4"/>
  <c r="F247" i="4"/>
  <c r="H247" i="4"/>
  <c r="G247" i="4"/>
  <c r="C248" i="4"/>
  <c r="D248" i="4"/>
  <c r="E248" i="4"/>
  <c r="F248" i="4"/>
  <c r="H248" i="4"/>
  <c r="G248" i="4"/>
  <c r="C249" i="4"/>
  <c r="D249" i="4"/>
  <c r="E249" i="4"/>
  <c r="F249" i="4"/>
  <c r="H249" i="4"/>
  <c r="G249" i="4"/>
  <c r="C250" i="4"/>
  <c r="D250" i="4"/>
  <c r="E250" i="4"/>
  <c r="F250" i="4"/>
  <c r="H250" i="4"/>
  <c r="G250" i="4"/>
  <c r="C251" i="4"/>
  <c r="D251" i="4"/>
  <c r="E251" i="4"/>
  <c r="F251" i="4"/>
  <c r="H251" i="4"/>
  <c r="G251" i="4"/>
  <c r="C252" i="4"/>
  <c r="D252" i="4"/>
  <c r="E252" i="4"/>
  <c r="F252" i="4"/>
  <c r="H252" i="4"/>
  <c r="G252" i="4"/>
  <c r="C253" i="4"/>
  <c r="D253" i="4"/>
  <c r="E253" i="4"/>
  <c r="F253" i="4"/>
  <c r="H253" i="4"/>
  <c r="G253" i="4"/>
  <c r="C254" i="4"/>
  <c r="D254" i="4"/>
  <c r="E254" i="4"/>
  <c r="F254" i="4"/>
  <c r="H254" i="4"/>
  <c r="G254" i="4"/>
  <c r="C255" i="4"/>
  <c r="D255" i="4"/>
  <c r="E255" i="4"/>
  <c r="F255" i="4"/>
  <c r="H255" i="4"/>
  <c r="G255" i="4"/>
  <c r="C256" i="4"/>
  <c r="D256" i="4"/>
  <c r="E256" i="4"/>
  <c r="F256" i="4"/>
  <c r="H256" i="4"/>
  <c r="G256" i="4"/>
  <c r="C257" i="4"/>
  <c r="D257" i="4"/>
  <c r="E257" i="4"/>
  <c r="F257" i="4"/>
  <c r="H257" i="4"/>
  <c r="G257" i="4"/>
  <c r="C258" i="4"/>
  <c r="D258" i="4"/>
  <c r="E258" i="4"/>
  <c r="F258" i="4"/>
  <c r="H258" i="4"/>
  <c r="G258" i="4"/>
  <c r="C259" i="4"/>
  <c r="D259" i="4"/>
  <c r="E259" i="4"/>
  <c r="F259" i="4"/>
  <c r="H259" i="4"/>
  <c r="G259" i="4"/>
  <c r="C260" i="4"/>
  <c r="D260" i="4"/>
  <c r="E260" i="4"/>
  <c r="F260" i="4"/>
  <c r="H260" i="4"/>
  <c r="G260" i="4"/>
  <c r="C261" i="4"/>
  <c r="D261" i="4"/>
  <c r="E261" i="4"/>
  <c r="F261" i="4"/>
  <c r="H261" i="4"/>
  <c r="G261" i="4"/>
  <c r="C262" i="4"/>
  <c r="D262" i="4"/>
  <c r="E262" i="4"/>
  <c r="F262" i="4"/>
  <c r="H262" i="4"/>
  <c r="G262" i="4"/>
  <c r="C263" i="4"/>
  <c r="D263" i="4"/>
  <c r="E263" i="4"/>
  <c r="F263" i="4"/>
  <c r="H263" i="4"/>
  <c r="G263" i="4"/>
  <c r="C264" i="4"/>
  <c r="D264" i="4"/>
  <c r="E264" i="4"/>
  <c r="F264" i="4"/>
  <c r="H264" i="4"/>
  <c r="G264" i="4"/>
  <c r="C265" i="4"/>
  <c r="D265" i="4"/>
  <c r="E265" i="4"/>
  <c r="F265" i="4"/>
  <c r="H265" i="4"/>
  <c r="G265" i="4"/>
  <c r="C266" i="4"/>
  <c r="D266" i="4"/>
  <c r="E266" i="4"/>
  <c r="F266" i="4"/>
  <c r="H266" i="4"/>
  <c r="G266" i="4"/>
  <c r="C267" i="4"/>
  <c r="D267" i="4"/>
  <c r="E267" i="4"/>
  <c r="F267" i="4"/>
  <c r="H267" i="4"/>
  <c r="G267" i="4"/>
  <c r="C268" i="4"/>
  <c r="D268" i="4"/>
  <c r="E268" i="4"/>
  <c r="F268" i="4"/>
  <c r="H268" i="4"/>
  <c r="G268" i="4"/>
  <c r="C269" i="4"/>
  <c r="D269" i="4"/>
  <c r="E269" i="4"/>
  <c r="F269" i="4"/>
  <c r="H269" i="4"/>
  <c r="G269" i="4"/>
  <c r="C270" i="4"/>
  <c r="D270" i="4"/>
  <c r="E270" i="4"/>
  <c r="F270" i="4"/>
  <c r="H270" i="4"/>
  <c r="G270" i="4"/>
  <c r="C271" i="4"/>
  <c r="D271" i="4"/>
  <c r="E271" i="4"/>
  <c r="F271" i="4"/>
  <c r="H271" i="4"/>
  <c r="G271" i="4"/>
  <c r="C272" i="4"/>
  <c r="D272" i="4"/>
  <c r="E272" i="4"/>
  <c r="F272" i="4"/>
  <c r="H272" i="4"/>
  <c r="G272" i="4"/>
  <c r="C273" i="4"/>
  <c r="D273" i="4"/>
  <c r="E273" i="4"/>
  <c r="F273" i="4"/>
  <c r="H273" i="4"/>
  <c r="G273" i="4"/>
  <c r="C274" i="4"/>
  <c r="D274" i="4"/>
  <c r="E274" i="4"/>
  <c r="F274" i="4"/>
  <c r="H274" i="4"/>
  <c r="G274" i="4"/>
  <c r="C275" i="4"/>
  <c r="D275" i="4"/>
  <c r="E275" i="4"/>
  <c r="F275" i="4"/>
  <c r="H275" i="4"/>
  <c r="G275" i="4"/>
  <c r="C276" i="4"/>
  <c r="D276" i="4"/>
  <c r="E276" i="4"/>
  <c r="F276" i="4"/>
  <c r="H276" i="4"/>
  <c r="G276" i="4"/>
  <c r="C277" i="4"/>
  <c r="D277" i="4"/>
  <c r="E277" i="4"/>
  <c r="F277" i="4"/>
  <c r="H277" i="4"/>
  <c r="G277" i="4"/>
  <c r="C278" i="4"/>
  <c r="D278" i="4"/>
  <c r="E278" i="4"/>
  <c r="F278" i="4"/>
  <c r="H278" i="4"/>
  <c r="G278" i="4"/>
  <c r="C279" i="4"/>
  <c r="D279" i="4"/>
  <c r="E279" i="4"/>
  <c r="F279" i="4"/>
  <c r="H279" i="4"/>
  <c r="G279" i="4"/>
  <c r="C280" i="4"/>
  <c r="D280" i="4"/>
  <c r="E280" i="4"/>
  <c r="F280" i="4"/>
  <c r="H280" i="4"/>
  <c r="G280" i="4"/>
  <c r="C281" i="4"/>
  <c r="D281" i="4"/>
  <c r="E281" i="4"/>
  <c r="F281" i="4"/>
  <c r="H281" i="4"/>
  <c r="G281" i="4"/>
  <c r="C282" i="4"/>
  <c r="D282" i="4"/>
  <c r="E282" i="4"/>
  <c r="F282" i="4"/>
  <c r="H282" i="4"/>
  <c r="G282" i="4"/>
  <c r="C283" i="4"/>
  <c r="D283" i="4"/>
  <c r="E283" i="4"/>
  <c r="F283" i="4"/>
  <c r="H283" i="4"/>
  <c r="G283" i="4"/>
  <c r="C284" i="4"/>
  <c r="D284" i="4"/>
  <c r="E284" i="4"/>
  <c r="F284" i="4"/>
  <c r="H284" i="4"/>
  <c r="G284" i="4"/>
  <c r="C285" i="4"/>
  <c r="D285" i="4"/>
  <c r="E285" i="4"/>
  <c r="F285" i="4"/>
  <c r="H285" i="4"/>
  <c r="G285" i="4"/>
  <c r="C286" i="4"/>
  <c r="D286" i="4"/>
  <c r="E286" i="4"/>
  <c r="F286" i="4"/>
  <c r="H286" i="4"/>
  <c r="G286" i="4"/>
  <c r="C287" i="4"/>
  <c r="D287" i="4"/>
  <c r="E287" i="4"/>
  <c r="F287" i="4"/>
  <c r="H287" i="4"/>
  <c r="G287" i="4"/>
  <c r="C288" i="4"/>
  <c r="D288" i="4"/>
  <c r="E288" i="4"/>
  <c r="F288" i="4"/>
  <c r="H288" i="4"/>
  <c r="G288" i="4"/>
  <c r="C289" i="4"/>
  <c r="D289" i="4"/>
  <c r="E289" i="4"/>
  <c r="F289" i="4"/>
  <c r="H289" i="4"/>
  <c r="G289" i="4"/>
  <c r="C290" i="4"/>
  <c r="D290" i="4"/>
  <c r="E290" i="4"/>
  <c r="F290" i="4"/>
  <c r="H290" i="4"/>
  <c r="G290" i="4"/>
  <c r="C291" i="4"/>
  <c r="D291" i="4"/>
  <c r="E291" i="4"/>
  <c r="F291" i="4"/>
  <c r="H291" i="4"/>
  <c r="G291" i="4"/>
  <c r="C292" i="4"/>
  <c r="D292" i="4"/>
  <c r="E292" i="4"/>
  <c r="F292" i="4"/>
  <c r="H292" i="4"/>
  <c r="G292" i="4"/>
  <c r="C293" i="4"/>
  <c r="D293" i="4"/>
  <c r="E293" i="4"/>
  <c r="F293" i="4"/>
  <c r="H293" i="4"/>
  <c r="G293" i="4"/>
  <c r="C294" i="4"/>
  <c r="D294" i="4"/>
  <c r="E294" i="4"/>
  <c r="F294" i="4"/>
  <c r="H294" i="4"/>
  <c r="G294" i="4"/>
  <c r="C295" i="4"/>
  <c r="D295" i="4"/>
  <c r="E295" i="4"/>
  <c r="F295" i="4"/>
  <c r="H295" i="4"/>
  <c r="G295" i="4"/>
  <c r="C296" i="4"/>
  <c r="D296" i="4"/>
  <c r="E296" i="4"/>
  <c r="F296" i="4"/>
  <c r="H296" i="4"/>
  <c r="G296" i="4"/>
  <c r="C297" i="4"/>
  <c r="D297" i="4"/>
  <c r="E297" i="4"/>
  <c r="F297" i="4"/>
  <c r="H297" i="4"/>
  <c r="G297" i="4"/>
  <c r="C298" i="4"/>
  <c r="D298" i="4"/>
  <c r="E298" i="4"/>
  <c r="F298" i="4"/>
  <c r="H298" i="4"/>
  <c r="G298" i="4"/>
  <c r="C299" i="4"/>
  <c r="D299" i="4"/>
  <c r="E299" i="4"/>
  <c r="F299" i="4"/>
  <c r="H299" i="4"/>
  <c r="G299" i="4"/>
  <c r="C300" i="4"/>
  <c r="D300" i="4"/>
  <c r="E300" i="4"/>
  <c r="F300" i="4"/>
  <c r="H300" i="4"/>
  <c r="G300" i="4"/>
  <c r="C301" i="4"/>
  <c r="D301" i="4"/>
  <c r="E301" i="4"/>
  <c r="F301" i="4"/>
  <c r="H301" i="4"/>
  <c r="G301" i="4"/>
  <c r="C302" i="4"/>
  <c r="D302" i="4"/>
  <c r="E302" i="4"/>
  <c r="F302" i="4"/>
  <c r="H302" i="4"/>
  <c r="G302" i="4"/>
  <c r="C303" i="4"/>
  <c r="D303" i="4"/>
  <c r="E303" i="4"/>
  <c r="F303" i="4"/>
  <c r="H303" i="4"/>
  <c r="G303" i="4"/>
  <c r="C304" i="4"/>
  <c r="D304" i="4"/>
  <c r="E304" i="4"/>
  <c r="F304" i="4"/>
  <c r="H304" i="4"/>
  <c r="G304" i="4"/>
  <c r="C305" i="4"/>
  <c r="D305" i="4"/>
  <c r="E305" i="4"/>
  <c r="F305" i="4"/>
  <c r="H305" i="4"/>
  <c r="G305" i="4"/>
  <c r="C306" i="4"/>
  <c r="D306" i="4"/>
  <c r="E306" i="4"/>
  <c r="F306" i="4"/>
  <c r="H306" i="4"/>
  <c r="G306" i="4"/>
  <c r="C307" i="4"/>
  <c r="D307" i="4"/>
  <c r="E307" i="4"/>
  <c r="F307" i="4"/>
  <c r="H307" i="4"/>
  <c r="G307" i="4"/>
  <c r="C308" i="4"/>
  <c r="D308" i="4"/>
  <c r="E308" i="4"/>
  <c r="F308" i="4"/>
  <c r="H308" i="4"/>
  <c r="G308" i="4"/>
  <c r="C309" i="4"/>
  <c r="D309" i="4"/>
  <c r="E309" i="4"/>
  <c r="F309" i="4"/>
  <c r="H309" i="4"/>
  <c r="G309" i="4"/>
  <c r="C310" i="4"/>
  <c r="D310" i="4"/>
  <c r="E310" i="4"/>
  <c r="F310" i="4"/>
  <c r="H310" i="4"/>
  <c r="G310" i="4"/>
  <c r="C311" i="4"/>
  <c r="D311" i="4"/>
  <c r="E311" i="4"/>
  <c r="F311" i="4"/>
  <c r="H311" i="4"/>
  <c r="G311" i="4"/>
  <c r="C312" i="4"/>
  <c r="D312" i="4"/>
  <c r="E312" i="4"/>
  <c r="F312" i="4"/>
  <c r="H312" i="4"/>
  <c r="G312" i="4"/>
  <c r="C313" i="4"/>
  <c r="D313" i="4"/>
  <c r="E313" i="4"/>
  <c r="F313" i="4"/>
  <c r="H313" i="4"/>
  <c r="G313" i="4"/>
  <c r="C314" i="4"/>
  <c r="D314" i="4"/>
  <c r="E314" i="4"/>
  <c r="F314" i="4"/>
  <c r="H314" i="4"/>
  <c r="G314" i="4"/>
  <c r="C315" i="4"/>
  <c r="D315" i="4"/>
  <c r="E315" i="4"/>
  <c r="F315" i="4"/>
  <c r="H315" i="4"/>
  <c r="G315" i="4"/>
  <c r="C316" i="4"/>
  <c r="D316" i="4"/>
  <c r="E316" i="4"/>
  <c r="F316" i="4"/>
  <c r="H316" i="4"/>
  <c r="G316" i="4"/>
  <c r="C317" i="4"/>
  <c r="D317" i="4"/>
  <c r="E317" i="4"/>
  <c r="F317" i="4"/>
  <c r="H317" i="4"/>
  <c r="G317" i="4"/>
  <c r="C318" i="4"/>
  <c r="D318" i="4"/>
  <c r="E318" i="4"/>
  <c r="F318" i="4"/>
  <c r="H318" i="4"/>
  <c r="G318" i="4"/>
  <c r="C319" i="4"/>
  <c r="D319" i="4"/>
  <c r="E319" i="4"/>
  <c r="F319" i="4"/>
  <c r="H319" i="4"/>
  <c r="G319" i="4"/>
  <c r="C320" i="4"/>
  <c r="D320" i="4"/>
  <c r="E320" i="4"/>
  <c r="F320" i="4"/>
  <c r="H320" i="4"/>
  <c r="G320" i="4"/>
  <c r="C321" i="4"/>
  <c r="D321" i="4"/>
  <c r="E321" i="4"/>
  <c r="F321" i="4"/>
  <c r="H321" i="4"/>
  <c r="G321" i="4"/>
  <c r="C322" i="4"/>
  <c r="D322" i="4"/>
  <c r="E322" i="4"/>
  <c r="F322" i="4"/>
  <c r="H322" i="4"/>
  <c r="G322" i="4"/>
  <c r="C323" i="4"/>
  <c r="D323" i="4"/>
  <c r="E323" i="4"/>
  <c r="F323" i="4"/>
  <c r="H323" i="4"/>
  <c r="G323" i="4"/>
  <c r="C324" i="4"/>
  <c r="D324" i="4"/>
  <c r="E324" i="4"/>
  <c r="F324" i="4"/>
  <c r="H324" i="4"/>
  <c r="G324" i="4"/>
  <c r="C325" i="4"/>
  <c r="D325" i="4"/>
  <c r="E325" i="4"/>
  <c r="F325" i="4"/>
  <c r="H325" i="4"/>
  <c r="G325" i="4"/>
  <c r="C326" i="4"/>
  <c r="D326" i="4"/>
  <c r="E326" i="4"/>
  <c r="F326" i="4"/>
  <c r="H326" i="4"/>
  <c r="G326" i="4"/>
  <c r="C327" i="4"/>
  <c r="D327" i="4"/>
  <c r="E327" i="4"/>
  <c r="F327" i="4"/>
  <c r="H327" i="4"/>
  <c r="G327" i="4"/>
  <c r="C328" i="4"/>
  <c r="D328" i="4"/>
  <c r="E328" i="4"/>
  <c r="F328" i="4"/>
  <c r="H328" i="4"/>
  <c r="G328" i="4"/>
  <c r="C329" i="4"/>
  <c r="D329" i="4"/>
  <c r="E329" i="4"/>
  <c r="F329" i="4"/>
  <c r="H329" i="4"/>
  <c r="G329" i="4"/>
  <c r="C330" i="4"/>
  <c r="D330" i="4"/>
  <c r="E330" i="4"/>
  <c r="F330" i="4"/>
  <c r="H330" i="4"/>
  <c r="G330" i="4"/>
  <c r="C331" i="4"/>
  <c r="D331" i="4"/>
  <c r="E331" i="4"/>
  <c r="F331" i="4"/>
  <c r="H331" i="4"/>
  <c r="G331" i="4"/>
  <c r="C332" i="4"/>
  <c r="D332" i="4"/>
  <c r="E332" i="4"/>
  <c r="F332" i="4"/>
  <c r="H332" i="4"/>
  <c r="G332" i="4"/>
  <c r="C333" i="4"/>
  <c r="D333" i="4"/>
  <c r="E333" i="4"/>
  <c r="F333" i="4"/>
  <c r="H333" i="4"/>
  <c r="G333" i="4"/>
  <c r="C334" i="4"/>
  <c r="D334" i="4"/>
  <c r="E334" i="4"/>
  <c r="F334" i="4"/>
  <c r="H334" i="4"/>
  <c r="G334" i="4"/>
  <c r="C335" i="4"/>
  <c r="D335" i="4"/>
  <c r="E335" i="4"/>
  <c r="F335" i="4"/>
  <c r="H335" i="4"/>
  <c r="G335" i="4"/>
  <c r="C336" i="4"/>
  <c r="D336" i="4"/>
  <c r="E336" i="4"/>
  <c r="F336" i="4"/>
  <c r="H336" i="4"/>
  <c r="G336" i="4"/>
  <c r="C337" i="4"/>
  <c r="D337" i="4"/>
  <c r="E337" i="4"/>
  <c r="F337" i="4"/>
  <c r="H337" i="4"/>
  <c r="G337" i="4"/>
  <c r="C338" i="4"/>
  <c r="D338" i="4"/>
  <c r="E338" i="4"/>
  <c r="F338" i="4"/>
  <c r="H338" i="4"/>
  <c r="G338" i="4"/>
  <c r="C339" i="4"/>
  <c r="D339" i="4"/>
  <c r="E339" i="4"/>
  <c r="F339" i="4"/>
  <c r="H339" i="4"/>
  <c r="G339" i="4"/>
  <c r="C340" i="4"/>
  <c r="D340" i="4"/>
  <c r="E340" i="4"/>
  <c r="F340" i="4"/>
  <c r="H340" i="4"/>
  <c r="G340" i="4"/>
  <c r="C341" i="4"/>
  <c r="D341" i="4"/>
  <c r="E341" i="4"/>
  <c r="F341" i="4"/>
  <c r="H341" i="4"/>
  <c r="G341" i="4"/>
  <c r="C342" i="4"/>
  <c r="D342" i="4"/>
  <c r="E342" i="4"/>
  <c r="F342" i="4"/>
  <c r="H342" i="4"/>
  <c r="G342" i="4"/>
  <c r="C343" i="4"/>
  <c r="D343" i="4"/>
  <c r="E343" i="4"/>
  <c r="F343" i="4"/>
  <c r="H343" i="4"/>
  <c r="G343" i="4"/>
  <c r="C344" i="4"/>
  <c r="D344" i="4"/>
  <c r="E344" i="4"/>
  <c r="F344" i="4"/>
  <c r="H344" i="4"/>
  <c r="G344" i="4"/>
  <c r="C345" i="4"/>
  <c r="D345" i="4"/>
  <c r="E345" i="4"/>
  <c r="F345" i="4"/>
  <c r="H345" i="4"/>
  <c r="G345" i="4"/>
  <c r="C346" i="4"/>
  <c r="D346" i="4"/>
  <c r="E346" i="4"/>
  <c r="F346" i="4"/>
  <c r="H346" i="4"/>
  <c r="G346" i="4"/>
  <c r="C347" i="4"/>
  <c r="D347" i="4"/>
  <c r="E347" i="4"/>
  <c r="F347" i="4"/>
  <c r="H347" i="4"/>
  <c r="G347" i="4"/>
  <c r="C348" i="4"/>
  <c r="D348" i="4"/>
  <c r="E348" i="4"/>
  <c r="F348" i="4"/>
  <c r="H348" i="4"/>
  <c r="G348" i="4"/>
  <c r="C349" i="4"/>
  <c r="D349" i="4"/>
  <c r="E349" i="4"/>
  <c r="F349" i="4"/>
  <c r="H349" i="4"/>
  <c r="G349" i="4"/>
  <c r="C350" i="4"/>
  <c r="D350" i="4"/>
  <c r="E350" i="4"/>
  <c r="F350" i="4"/>
  <c r="H350" i="4"/>
  <c r="G350" i="4"/>
  <c r="C351" i="4"/>
  <c r="D351" i="4"/>
  <c r="E351" i="4"/>
  <c r="F351" i="4"/>
  <c r="H351" i="4"/>
  <c r="G351" i="4"/>
  <c r="C352" i="4"/>
  <c r="D352" i="4"/>
  <c r="E352" i="4"/>
  <c r="F352" i="4"/>
  <c r="H352" i="4"/>
  <c r="G352" i="4"/>
  <c r="C353" i="4"/>
  <c r="D353" i="4"/>
  <c r="E353" i="4"/>
  <c r="F353" i="4"/>
  <c r="H353" i="4"/>
  <c r="G353" i="4"/>
  <c r="C354" i="4"/>
  <c r="D354" i="4"/>
  <c r="E354" i="4"/>
  <c r="F354" i="4"/>
  <c r="H354" i="4"/>
  <c r="G354" i="4"/>
  <c r="C355" i="4"/>
  <c r="D355" i="4"/>
  <c r="E355" i="4"/>
  <c r="F355" i="4"/>
  <c r="H355" i="4"/>
  <c r="G355" i="4"/>
  <c r="C356" i="4"/>
  <c r="D356" i="4"/>
  <c r="E356" i="4"/>
  <c r="F356" i="4"/>
  <c r="H356" i="4"/>
  <c r="G356" i="4"/>
  <c r="C357" i="4"/>
  <c r="D357" i="4"/>
  <c r="E357" i="4"/>
  <c r="F357" i="4"/>
  <c r="H357" i="4"/>
  <c r="G357" i="4"/>
  <c r="C358" i="4"/>
  <c r="D358" i="4"/>
  <c r="E358" i="4"/>
  <c r="F358" i="4"/>
  <c r="H358" i="4"/>
  <c r="G358" i="4"/>
  <c r="C359" i="4"/>
  <c r="D359" i="4"/>
  <c r="E359" i="4"/>
  <c r="F359" i="4"/>
  <c r="H359" i="4"/>
  <c r="G359" i="4"/>
  <c r="C360" i="4"/>
  <c r="D360" i="4"/>
  <c r="E360" i="4"/>
  <c r="F360" i="4"/>
  <c r="H360" i="4"/>
  <c r="G360" i="4"/>
  <c r="C361" i="4"/>
  <c r="D361" i="4"/>
  <c r="E361" i="4"/>
  <c r="F361" i="4"/>
  <c r="H361" i="4"/>
  <c r="G361" i="4"/>
  <c r="C362" i="4"/>
  <c r="D362" i="4"/>
  <c r="E362" i="4"/>
  <c r="F362" i="4"/>
  <c r="H362" i="4"/>
  <c r="G362" i="4"/>
  <c r="C363" i="4"/>
  <c r="D363" i="4"/>
  <c r="E363" i="4"/>
  <c r="F363" i="4"/>
  <c r="H363" i="4"/>
  <c r="G363" i="4"/>
  <c r="C364" i="4"/>
  <c r="D364" i="4"/>
  <c r="E364" i="4"/>
  <c r="F364" i="4"/>
  <c r="H364" i="4"/>
  <c r="G364" i="4"/>
  <c r="C365" i="4"/>
  <c r="D365" i="4"/>
  <c r="E365" i="4"/>
  <c r="F365" i="4"/>
  <c r="H365" i="4"/>
  <c r="G365" i="4"/>
  <c r="C366" i="4"/>
  <c r="D366" i="4"/>
  <c r="E366" i="4"/>
  <c r="F366" i="4"/>
  <c r="H366" i="4"/>
  <c r="G366" i="4"/>
  <c r="C367" i="4"/>
  <c r="D367" i="4"/>
  <c r="E367" i="4"/>
  <c r="F367" i="4"/>
  <c r="H367" i="4"/>
  <c r="G367" i="4"/>
  <c r="C368" i="4"/>
  <c r="D368" i="4"/>
  <c r="E368" i="4"/>
  <c r="F368" i="4"/>
  <c r="H368" i="4"/>
  <c r="G368" i="4"/>
  <c r="C369" i="4"/>
  <c r="D369" i="4"/>
  <c r="E369" i="4"/>
  <c r="F369" i="4"/>
  <c r="H369" i="4"/>
  <c r="G369" i="4"/>
  <c r="C370" i="4"/>
  <c r="D370" i="4"/>
  <c r="E370" i="4"/>
  <c r="F370" i="4"/>
  <c r="H370" i="4"/>
  <c r="G370" i="4"/>
  <c r="C371" i="4"/>
  <c r="D371" i="4"/>
  <c r="E371" i="4"/>
  <c r="F371" i="4"/>
  <c r="H371" i="4"/>
  <c r="G371" i="4"/>
  <c r="C372" i="4"/>
  <c r="D372" i="4"/>
  <c r="E372" i="4"/>
  <c r="F372" i="4"/>
  <c r="H372" i="4"/>
  <c r="G372" i="4"/>
  <c r="C373" i="4"/>
  <c r="D373" i="4"/>
  <c r="E373" i="4"/>
  <c r="F373" i="4"/>
  <c r="H373" i="4"/>
  <c r="G373" i="4"/>
  <c r="C374" i="4"/>
  <c r="D374" i="4"/>
  <c r="E374" i="4"/>
  <c r="F374" i="4"/>
  <c r="H374" i="4"/>
  <c r="G374" i="4"/>
  <c r="C375" i="4"/>
  <c r="D375" i="4"/>
  <c r="E375" i="4"/>
  <c r="F375" i="4"/>
  <c r="H375" i="4"/>
  <c r="G375" i="4"/>
  <c r="C376" i="4"/>
  <c r="D376" i="4"/>
  <c r="E376" i="4"/>
  <c r="F376" i="4"/>
  <c r="H376" i="4"/>
  <c r="G376" i="4"/>
  <c r="C377" i="4"/>
  <c r="D377" i="4"/>
  <c r="E377" i="4"/>
  <c r="F377" i="4"/>
  <c r="H377" i="4"/>
  <c r="G377" i="4"/>
  <c r="C378" i="4"/>
  <c r="D378" i="4"/>
  <c r="E378" i="4"/>
  <c r="F378" i="4"/>
  <c r="H378" i="4"/>
  <c r="G378" i="4"/>
  <c r="C379" i="4"/>
  <c r="D379" i="4"/>
  <c r="E379" i="4"/>
  <c r="F379" i="4"/>
  <c r="H379" i="4"/>
  <c r="G379" i="4"/>
  <c r="C380" i="4"/>
  <c r="D380" i="4"/>
  <c r="E380" i="4"/>
  <c r="F380" i="4"/>
  <c r="H380" i="4"/>
  <c r="G380" i="4"/>
  <c r="C381" i="4"/>
  <c r="D381" i="4"/>
  <c r="E381" i="4"/>
  <c r="F381" i="4"/>
  <c r="H381" i="4"/>
  <c r="G381" i="4"/>
  <c r="C382" i="4"/>
  <c r="D382" i="4"/>
  <c r="E382" i="4"/>
  <c r="F382" i="4"/>
  <c r="H382" i="4"/>
  <c r="G382" i="4"/>
  <c r="C383" i="4"/>
  <c r="D383" i="4"/>
  <c r="E383" i="4"/>
  <c r="F383" i="4"/>
  <c r="H383" i="4"/>
  <c r="G383" i="4"/>
  <c r="C384" i="4"/>
  <c r="D384" i="4"/>
  <c r="E384" i="4"/>
  <c r="F384" i="4"/>
  <c r="H384" i="4"/>
  <c r="H23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26" i="4"/>
  <c r="I23" i="4"/>
  <c r="C19" i="4"/>
  <c r="C20" i="4"/>
  <c r="C18" i="4"/>
  <c r="F12" i="2"/>
  <c r="G384" i="4"/>
</calcChain>
</file>

<file path=xl/sharedStrings.xml><?xml version="1.0" encoding="utf-8"?>
<sst xmlns="http://schemas.openxmlformats.org/spreadsheetml/2006/main" count="155" uniqueCount="130">
  <si>
    <t>Property A</t>
  </si>
  <si>
    <t>Mortgage</t>
  </si>
  <si>
    <t>Interest rate</t>
  </si>
  <si>
    <t>Property B</t>
  </si>
  <si>
    <t>Debt</t>
  </si>
  <si>
    <t>Equity</t>
  </si>
  <si>
    <t>Monthly repayments</t>
  </si>
  <si>
    <t>Month</t>
  </si>
  <si>
    <t>Repayment</t>
  </si>
  <si>
    <t>Interest charged</t>
  </si>
  <si>
    <t>Loan balance after interest</t>
  </si>
  <si>
    <t>Offset initial balance</t>
  </si>
  <si>
    <t>Offset monthly increase</t>
  </si>
  <si>
    <t>INPUTS - ENTER VALUES IN YELLOW CELLS</t>
  </si>
  <si>
    <t>CALCULATIONS</t>
  </si>
  <si>
    <t>WORKING</t>
  </si>
  <si>
    <t>Initial mortgage</t>
  </si>
  <si>
    <t>Term (years)</t>
  </si>
  <si>
    <t>Loan balance before interest</t>
  </si>
  <si>
    <t>Stop offset?</t>
  </si>
  <si>
    <t>Mortgage discharged?</t>
  </si>
  <si>
    <t>No</t>
  </si>
  <si>
    <t>No interest charges from month:</t>
  </si>
  <si>
    <t>Mortgage discharged by month:</t>
  </si>
  <si>
    <t>Years:</t>
  </si>
  <si>
    <t>Total paid to bank:</t>
  </si>
  <si>
    <t>&lt;-- Enter principal of loan</t>
  </si>
  <si>
    <t>&lt;-- Enter years of loan</t>
  </si>
  <si>
    <t>MORTGAGE CALCULATOR</t>
  </si>
  <si>
    <t>Offset balance</t>
  </si>
  <si>
    <t>&lt;-- Enter annual rate</t>
  </si>
  <si>
    <t>&lt;-- Cash in offset, if any (enter 0 if none)</t>
  </si>
  <si>
    <t>&lt;-- Additional cash to offset each month, if any (enter 0 if none)</t>
  </si>
  <si>
    <t>Property info</t>
  </si>
  <si>
    <t>Price</t>
  </si>
  <si>
    <t>Deposit</t>
  </si>
  <si>
    <t>Mortgage principal</t>
  </si>
  <si>
    <t>Mortgage rate</t>
  </si>
  <si>
    <t>PURCHASE</t>
  </si>
  <si>
    <t>Date</t>
  </si>
  <si>
    <t>Mortgage term (yrs)</t>
  </si>
  <si>
    <t>Current valuation</t>
  </si>
  <si>
    <t>Mortgage balance</t>
  </si>
  <si>
    <t>Valuation date</t>
  </si>
  <si>
    <t>Growth (total)</t>
  </si>
  <si>
    <t>Growth (per yr)</t>
  </si>
  <si>
    <t>Cost to purchase</t>
  </si>
  <si>
    <t>Total price increase</t>
  </si>
  <si>
    <t>CAPITAL GROWTH</t>
  </si>
  <si>
    <t>Weekly rent</t>
  </si>
  <si>
    <t>Cost to rent (weekly)</t>
  </si>
  <si>
    <t>Rent (weekly)</t>
  </si>
  <si>
    <t>Net yield (after costs)</t>
  </si>
  <si>
    <t>Gross yield (before costs)</t>
  </si>
  <si>
    <t>Rent ratio ($ per week per $100K value)</t>
  </si>
  <si>
    <t>YIELD (enter no data for principal place of residence)</t>
  </si>
  <si>
    <t>PROPERTY CALCULATIONS</t>
  </si>
  <si>
    <t>Use this page to calculate your equity, growth and yield on a given property</t>
  </si>
  <si>
    <t>Enter values in yellow cells. Copy one of the completed columns and enter your own values for a new property.</t>
  </si>
  <si>
    <t>Mortgage repayments (monthly)</t>
  </si>
  <si>
    <t>Cost to sell</t>
  </si>
  <si>
    <t>Additional deductions (e.g. capital spent)</t>
  </si>
  <si>
    <t>Total profit or loss (loss is -ve)</t>
  </si>
  <si>
    <t>Effective tax rate</t>
  </si>
  <si>
    <t>Capital gains tax due</t>
  </si>
  <si>
    <t>Expected cash at settlement after tax</t>
  </si>
  <si>
    <t>Return on initial cash invested (total)</t>
  </si>
  <si>
    <t>Return on initial cash invested (per yr)</t>
  </si>
  <si>
    <t>SALE CALCULATIONS (excludes annual costs/income during ownership)</t>
  </si>
  <si>
    <t>Use this page to test different scenarios for mortgage principal, rate, term and using an offset account.</t>
  </si>
  <si>
    <t>If you want to keep the values from the examples, create a copy of this page and use that instead.</t>
  </si>
  <si>
    <t>Note: margin of error in totals is one monthly mortgage repayment to avoid calcualtion complexity.</t>
  </si>
  <si>
    <t>Total Portfolio</t>
  </si>
  <si>
    <t>Property B Rental Calcs</t>
  </si>
  <si>
    <t>Costs</t>
  </si>
  <si>
    <t>Gross annual rent</t>
  </si>
  <si>
    <t>Net weekly rent</t>
  </si>
  <si>
    <t>Net annual rent</t>
  </si>
  <si>
    <t>Gross yield</t>
  </si>
  <si>
    <t>Net yield</t>
  </si>
  <si>
    <t>Rent ratio</t>
  </si>
  <si>
    <t>Taxable annual profit</t>
  </si>
  <si>
    <t>Cash in after settlement</t>
  </si>
  <si>
    <t>Return on cash</t>
  </si>
  <si>
    <t>Profit after tax</t>
  </si>
  <si>
    <t>Sale price</t>
  </si>
  <si>
    <t>Cash at settlement</t>
  </si>
  <si>
    <t>Profit</t>
  </si>
  <si>
    <t>Purchase price</t>
  </si>
  <si>
    <t>Capital gains tax</t>
  </si>
  <si>
    <t>Cash after tax</t>
  </si>
  <si>
    <t>Reforecasting mortgage:</t>
  </si>
  <si>
    <t>Total repaid</t>
  </si>
  <si>
    <t>Total cost to own</t>
  </si>
  <si>
    <t>Cost before tax</t>
  </si>
  <si>
    <t>Deposit + purchase cost</t>
  </si>
  <si>
    <t>Mortgage remains</t>
  </si>
  <si>
    <t>EXAMPLES</t>
  </si>
  <si>
    <t>Assets</t>
  </si>
  <si>
    <t>D/A (or LVR)</t>
  </si>
  <si>
    <t>Copyright Money School 2020. Not to be reproduced or distributed without written permission from Money School.</t>
  </si>
  <si>
    <t>Asset value becomes</t>
  </si>
  <si>
    <t>D/A (LVR) becomes</t>
  </si>
  <si>
    <t>Property A - PPoR</t>
  </si>
  <si>
    <t>Property B - Investment</t>
  </si>
  <si>
    <t>Assumptions</t>
  </si>
  <si>
    <t>Base Case Calculations</t>
  </si>
  <si>
    <t>This sheet is for showing working only, it is not designed to be reused.</t>
  </si>
  <si>
    <t>Option 1: Keep Property B</t>
  </si>
  <si>
    <t>Repayments (monthly)</t>
  </si>
  <si>
    <t>Prop. A total cost (post-tax)</t>
  </si>
  <si>
    <t>Property B income (post-tax)</t>
  </si>
  <si>
    <t>Remainder for Prop. A (post-tax)</t>
  </si>
  <si>
    <t>Remainder for Prop. A (pre-tax)</t>
  </si>
  <si>
    <t>Option 2: Sell Property B, pay down A</t>
  </si>
  <si>
    <t>Sub-Option 1: Pay down mortgage</t>
  </si>
  <si>
    <t>Property A mortgage becomes</t>
  </si>
  <si>
    <t>Current value</t>
  </si>
  <si>
    <t>Purchase costs</t>
  </si>
  <si>
    <t>New monthly repayment</t>
  </si>
  <si>
    <t>Total repaid post Prop B sale</t>
  </si>
  <si>
    <t>Sub-Option 2: Put it in offset</t>
  </si>
  <si>
    <t>Offset balance post mortgage</t>
  </si>
  <si>
    <t>Selling Property B - For Option 2</t>
  </si>
  <si>
    <t>Original mortgage</t>
  </si>
  <si>
    <t>Current mortgage</t>
  </si>
  <si>
    <t>EQUITY (if selling, enter actual sale $ and settlement date)</t>
  </si>
  <si>
    <t>D/A (LVR)</t>
  </si>
  <si>
    <t>Calcs to accompany eBook from http://www.moneyschool.org.au/investing/should-you-sell-your-investment-property/</t>
  </si>
  <si>
    <t>(or extra savings from not making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</si>
</sst>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0.0%"/>
    <numFmt numFmtId="168" formatCode="#,##0_ ;\-#,##0\ "/>
    <numFmt numFmtId="169" formatCode="dd/mm/yy"/>
    <numFmt numFmtId="170" formatCode="_-&quot;$&quot;* #,##0_-;\-&quot;$&quot;* #,##0_-;_-&quot;$&quot;* &quot;-&quot;??_-;_-@_-"/>
    <numFmt numFmtId="172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i/>
      <sz val="14"/>
      <color rgb="FF000000"/>
      <name val="Calibri"/>
      <scheme val="minor"/>
    </font>
    <font>
      <sz val="12"/>
      <color theme="0"/>
      <name val="Calibri"/>
      <family val="2"/>
      <scheme val="minor"/>
    </font>
    <font>
      <b/>
      <i/>
      <sz val="18"/>
      <color theme="0"/>
      <name val="Calibri"/>
      <scheme val="minor"/>
    </font>
    <font>
      <i/>
      <sz val="14"/>
      <color theme="0"/>
      <name val="Calibri"/>
      <scheme val="minor"/>
    </font>
    <font>
      <i/>
      <sz val="12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1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243C"/>
        <bgColor indexed="64"/>
      </patternFill>
    </fill>
  </fills>
  <borders count="1">
    <border>
      <left/>
      <right/>
      <top/>
      <bottom/>
      <diagonal/>
    </border>
  </borders>
  <cellStyleXfs count="7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3" fillId="0" borderId="0" xfId="0" applyFont="1"/>
    <xf numFmtId="9" fontId="0" fillId="0" borderId="0" xfId="1" applyFont="1"/>
    <xf numFmtId="167" fontId="0" fillId="0" borderId="0" xfId="1" applyNumberFormat="1" applyFont="1"/>
    <xf numFmtId="10" fontId="0" fillId="3" borderId="0" xfId="0" applyNumberFormat="1" applyFill="1"/>
    <xf numFmtId="165" fontId="0" fillId="3" borderId="0" xfId="0" applyNumberFormat="1" applyFill="1"/>
    <xf numFmtId="165" fontId="0" fillId="0" borderId="0" xfId="0" applyNumberFormat="1"/>
    <xf numFmtId="1" fontId="0" fillId="3" borderId="0" xfId="0" applyNumberFormat="1" applyFill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0" fillId="4" borderId="0" xfId="0" applyFill="1"/>
    <xf numFmtId="168" fontId="0" fillId="3" borderId="0" xfId="0" applyNumberFormat="1" applyFill="1"/>
    <xf numFmtId="169" fontId="0" fillId="3" borderId="0" xfId="0" applyNumberFormat="1" applyFill="1"/>
    <xf numFmtId="166" fontId="0" fillId="0" borderId="0" xfId="0" applyNumberFormat="1"/>
    <xf numFmtId="0" fontId="3" fillId="4" borderId="0" xfId="0" applyFont="1" applyFill="1"/>
    <xf numFmtId="165" fontId="0" fillId="4" borderId="0" xfId="0" applyNumberFormat="1" applyFill="1"/>
    <xf numFmtId="165" fontId="0" fillId="0" borderId="0" xfId="0" applyNumberFormat="1" applyFill="1"/>
    <xf numFmtId="0" fontId="0" fillId="0" borderId="0" xfId="0" applyFont="1"/>
    <xf numFmtId="0" fontId="3" fillId="2" borderId="0" xfId="0" applyFont="1" applyFill="1"/>
    <xf numFmtId="165" fontId="3" fillId="2" borderId="0" xfId="0" applyNumberFormat="1" applyFont="1" applyFill="1"/>
    <xf numFmtId="170" fontId="0" fillId="0" borderId="0" xfId="0" applyNumberFormat="1"/>
    <xf numFmtId="0" fontId="8" fillId="0" borderId="0" xfId="0" applyFont="1"/>
    <xf numFmtId="0" fontId="0" fillId="5" borderId="0" xfId="0" applyFill="1"/>
    <xf numFmtId="0" fontId="10" fillId="5" borderId="0" xfId="0" applyFont="1" applyFill="1"/>
    <xf numFmtId="0" fontId="9" fillId="5" borderId="0" xfId="0" applyFont="1" applyFill="1"/>
    <xf numFmtId="0" fontId="11" fillId="5" borderId="0" xfId="0" applyFont="1" applyFill="1"/>
    <xf numFmtId="0" fontId="12" fillId="5" borderId="0" xfId="0" applyFont="1" applyFill="1"/>
    <xf numFmtId="44" fontId="0" fillId="0" borderId="0" xfId="0" applyNumberFormat="1"/>
    <xf numFmtId="0" fontId="0" fillId="0" borderId="0" xfId="0" applyFill="1"/>
    <xf numFmtId="0" fontId="2" fillId="0" borderId="0" xfId="0" applyFont="1" applyFill="1"/>
    <xf numFmtId="0" fontId="2" fillId="5" borderId="0" xfId="0" applyFont="1" applyFill="1"/>
    <xf numFmtId="172" fontId="0" fillId="0" borderId="0" xfId="0" applyNumberFormat="1"/>
    <xf numFmtId="0" fontId="3" fillId="0" borderId="0" xfId="0" applyFont="1" applyFill="1"/>
    <xf numFmtId="0" fontId="6" fillId="0" borderId="0" xfId="0" applyFont="1" applyAlignment="1">
      <alignment horizontal="left" indent="1"/>
    </xf>
  </cellXfs>
  <cellStyles count="7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1028702</xdr:colOff>
      <xdr:row>1</xdr:row>
      <xdr:rowOff>76200</xdr:rowOff>
    </xdr:from>
    <xdr:to>
      <xdr:col>11</xdr:col>
      <xdr:colOff>951559</xdr:colOff>
      <xdr:row>4</xdr:row>
      <xdr:rowOff>123096</xdr:rowOff>
    </xdr:to>
    <xdr:pic>
      <xdr:nvPicPr>
        <xdr:cNvPr id="2" name="Picture 1" descr="MS Logo - horizontal white on transparen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2" y="266700"/>
          <a:ext cx="1980257" cy="71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workbookViewId="0">
      <pane ySplit="7" topLeftCell="A8" activePane="bottomLeft" state="frozen"/>
      <selection pane="bottomLeft" activeCell="B2" sqref="B2"/>
    </sheetView>
  </sheetViews>
  <sheetFormatPr baseColWidth="10" defaultRowHeight="15" x14ac:dyDescent="0"/>
  <cols>
    <col min="1" max="1" width="3.83203125" customWidth="1"/>
    <col min="2" max="2" width="20.5" bestFit="1" customWidth="1"/>
    <col min="3" max="3" width="12.83203125" bestFit="1" customWidth="1"/>
    <col min="4" max="4" width="4.5" customWidth="1"/>
    <col min="5" max="5" width="22.1640625" customWidth="1"/>
    <col min="6" max="6" width="14.1640625" bestFit="1" customWidth="1"/>
    <col min="7" max="7" width="4.5" customWidth="1"/>
    <col min="8" max="8" width="27.6640625" bestFit="1" customWidth="1"/>
    <col min="9" max="9" width="14.1640625" customWidth="1"/>
    <col min="10" max="10" width="4.5" customWidth="1"/>
    <col min="11" max="11" width="27" customWidth="1"/>
    <col min="12" max="12" width="14.1640625" customWidth="1"/>
  </cols>
  <sheetData>
    <row r="2" spans="2:12" ht="23">
      <c r="B2" s="28" t="s">
        <v>97</v>
      </c>
      <c r="C2" s="29"/>
      <c r="D2" s="29"/>
      <c r="E2" s="29"/>
      <c r="F2" s="29"/>
      <c r="G2" s="29"/>
      <c r="H2" s="27"/>
      <c r="I2" s="27"/>
      <c r="J2" s="27"/>
      <c r="K2" s="27"/>
      <c r="L2" s="27"/>
    </row>
    <row r="3" spans="2:12">
      <c r="B3" s="31" t="s">
        <v>107</v>
      </c>
      <c r="C3" s="29"/>
      <c r="D3" s="29"/>
      <c r="E3" s="29"/>
      <c r="F3" s="29"/>
      <c r="G3" s="29"/>
      <c r="H3" s="27"/>
      <c r="I3" s="27"/>
      <c r="J3" s="27"/>
      <c r="K3" s="27"/>
      <c r="L3" s="27"/>
    </row>
    <row r="4" spans="2:12">
      <c r="B4" s="31" t="s">
        <v>128</v>
      </c>
      <c r="C4" s="29"/>
      <c r="D4" s="29"/>
      <c r="E4" s="29"/>
      <c r="F4" s="29"/>
      <c r="G4" s="29"/>
      <c r="H4" s="27"/>
      <c r="I4" s="27"/>
      <c r="J4" s="27"/>
      <c r="K4" s="27"/>
      <c r="L4" s="27"/>
    </row>
    <row r="5" spans="2:12">
      <c r="B5" s="31" t="s">
        <v>100</v>
      </c>
      <c r="C5" s="29"/>
      <c r="D5" s="29"/>
      <c r="E5" s="29"/>
      <c r="F5" s="29"/>
      <c r="G5" s="29"/>
      <c r="H5" s="27"/>
      <c r="I5" s="27"/>
      <c r="J5" s="27"/>
      <c r="K5" s="27"/>
      <c r="L5" s="27"/>
    </row>
    <row r="7" spans="2:12" ht="18">
      <c r="B7" s="30" t="s">
        <v>105</v>
      </c>
      <c r="C7" s="29"/>
      <c r="E7" s="30" t="s">
        <v>106</v>
      </c>
      <c r="F7" s="29"/>
      <c r="H7" s="30" t="s">
        <v>108</v>
      </c>
      <c r="I7" s="29"/>
      <c r="K7" s="30" t="s">
        <v>114</v>
      </c>
      <c r="L7" s="29"/>
    </row>
    <row r="9" spans="2:12">
      <c r="B9" s="19" t="s">
        <v>103</v>
      </c>
      <c r="C9" s="15"/>
      <c r="E9" s="19" t="s">
        <v>72</v>
      </c>
      <c r="F9" s="15"/>
      <c r="H9" s="19" t="s">
        <v>103</v>
      </c>
      <c r="I9" s="15"/>
      <c r="K9" s="19" t="s">
        <v>115</v>
      </c>
      <c r="L9" s="15"/>
    </row>
    <row r="10" spans="2:12">
      <c r="B10" t="s">
        <v>88</v>
      </c>
      <c r="C10" s="8">
        <v>1000000</v>
      </c>
      <c r="E10" t="s">
        <v>4</v>
      </c>
      <c r="F10" s="8">
        <f>C23+C13</f>
        <v>800000</v>
      </c>
      <c r="H10" t="s">
        <v>110</v>
      </c>
      <c r="I10" s="8">
        <f>ABS(C16)*30*12+(C10-C13)+C11</f>
        <v>1667431.3359694839</v>
      </c>
      <c r="K10" t="s">
        <v>116</v>
      </c>
      <c r="L10" s="8">
        <f>C13-F36</f>
        <v>185500</v>
      </c>
    </row>
    <row r="11" spans="2:12">
      <c r="B11" t="s">
        <v>118</v>
      </c>
      <c r="C11" s="8">
        <v>30000</v>
      </c>
      <c r="E11" t="s">
        <v>98</v>
      </c>
      <c r="F11" s="8">
        <f>C12+C22</f>
        <v>1800000</v>
      </c>
      <c r="H11" t="s">
        <v>111</v>
      </c>
      <c r="I11" s="8">
        <f>F25*30</f>
        <v>381680.86640305165</v>
      </c>
      <c r="K11" t="s">
        <v>101</v>
      </c>
      <c r="L11" s="8">
        <f>C12</f>
        <v>1100000</v>
      </c>
    </row>
    <row r="12" spans="2:12">
      <c r="B12" t="s">
        <v>117</v>
      </c>
      <c r="C12" s="8">
        <v>1100000</v>
      </c>
      <c r="E12" t="s">
        <v>99</v>
      </c>
      <c r="F12" s="4">
        <f>F10/F11</f>
        <v>0.44444444444444442</v>
      </c>
      <c r="H12" t="s">
        <v>112</v>
      </c>
      <c r="I12" s="8">
        <f>I10-I11</f>
        <v>1285750.4695664323</v>
      </c>
      <c r="K12" t="s">
        <v>102</v>
      </c>
      <c r="L12" s="4">
        <f>L10/L11</f>
        <v>0.16863636363636364</v>
      </c>
    </row>
    <row r="13" spans="2:12">
      <c r="B13" t="s">
        <v>1</v>
      </c>
      <c r="C13" s="8">
        <v>700000</v>
      </c>
      <c r="H13" t="s">
        <v>113</v>
      </c>
      <c r="I13" s="8">
        <f>I12/(1-C30)</f>
        <v>1836786.3850949034</v>
      </c>
    </row>
    <row r="14" spans="2:12">
      <c r="B14" t="s">
        <v>2</v>
      </c>
      <c r="C14" s="1">
        <v>4.9000000000000002E-2</v>
      </c>
      <c r="E14" s="19" t="s">
        <v>73</v>
      </c>
      <c r="F14" s="15"/>
      <c r="K14" s="13" t="s">
        <v>91</v>
      </c>
    </row>
    <row r="15" spans="2:12">
      <c r="B15" t="s">
        <v>17</v>
      </c>
      <c r="C15" s="10">
        <v>30</v>
      </c>
      <c r="E15" t="s">
        <v>75</v>
      </c>
      <c r="F15" s="8">
        <f>C27*52</f>
        <v>30680</v>
      </c>
      <c r="H15" s="37"/>
      <c r="I15" s="33"/>
      <c r="K15" t="s">
        <v>17</v>
      </c>
      <c r="L15">
        <v>29</v>
      </c>
    </row>
    <row r="16" spans="2:12">
      <c r="B16" t="s">
        <v>109</v>
      </c>
      <c r="C16" s="8">
        <f>PMT(C14/12,C15*12,C13)</f>
        <v>-3715.0870443596777</v>
      </c>
      <c r="E16" t="s">
        <v>78</v>
      </c>
      <c r="F16" s="5">
        <f>F15/C22</f>
        <v>4.3828571428571432E-2</v>
      </c>
      <c r="I16" s="8"/>
      <c r="K16" t="s">
        <v>119</v>
      </c>
      <c r="L16" s="8">
        <f>PMT(C14/12,L15*12,L10)</f>
        <v>-999.51232896214754</v>
      </c>
    </row>
    <row r="17" spans="2:12">
      <c r="E17" t="s">
        <v>76</v>
      </c>
      <c r="F17" s="8">
        <f>C27-C28</f>
        <v>472</v>
      </c>
      <c r="I17" s="36"/>
      <c r="K17" t="s">
        <v>120</v>
      </c>
      <c r="L17" s="25">
        <f>ABS(L16*12*L15)</f>
        <v>347830.29047882737</v>
      </c>
    </row>
    <row r="18" spans="2:12">
      <c r="B18" s="19" t="s">
        <v>104</v>
      </c>
      <c r="C18" s="15"/>
      <c r="E18" t="s">
        <v>77</v>
      </c>
      <c r="F18" s="8">
        <f>F17*52</f>
        <v>24544</v>
      </c>
      <c r="I18" s="8"/>
      <c r="K18" t="s">
        <v>95</v>
      </c>
      <c r="L18" s="8">
        <f>(C10-C13)+C11</f>
        <v>330000</v>
      </c>
    </row>
    <row r="19" spans="2:12">
      <c r="B19" t="s">
        <v>88</v>
      </c>
      <c r="C19" s="8">
        <v>250000</v>
      </c>
      <c r="E19" t="s">
        <v>79</v>
      </c>
      <c r="F19" s="5">
        <f>F18/C22</f>
        <v>3.5062857142857146E-2</v>
      </c>
      <c r="I19" s="8"/>
      <c r="K19" t="s">
        <v>93</v>
      </c>
      <c r="L19" s="8">
        <f>L17+ABS(C16)*12+L18+F36</f>
        <v>1236911.3350111435</v>
      </c>
    </row>
    <row r="20" spans="2:12">
      <c r="B20" t="s">
        <v>35</v>
      </c>
      <c r="C20" s="8">
        <v>100000</v>
      </c>
      <c r="E20" t="s">
        <v>80</v>
      </c>
      <c r="F20" s="18">
        <f>C27*100/(C22/1000)</f>
        <v>84.285714285714292</v>
      </c>
      <c r="K20" t="s">
        <v>94</v>
      </c>
      <c r="L20" s="8">
        <f>L19/(1-C30)</f>
        <v>1767016.1928730621</v>
      </c>
    </row>
    <row r="21" spans="2:12">
      <c r="B21" t="s">
        <v>124</v>
      </c>
      <c r="C21" s="8">
        <f>C19-C20</f>
        <v>150000</v>
      </c>
      <c r="E21" t="s">
        <v>81</v>
      </c>
      <c r="F21" s="32">
        <f>F18+C26*12</f>
        <v>18175.279352526268</v>
      </c>
    </row>
    <row r="22" spans="2:12">
      <c r="B22" t="s">
        <v>117</v>
      </c>
      <c r="C22" s="8">
        <v>700000</v>
      </c>
      <c r="E22" t="s">
        <v>35</v>
      </c>
      <c r="F22" s="8">
        <v>100000</v>
      </c>
      <c r="K22" s="19" t="s">
        <v>121</v>
      </c>
      <c r="L22" s="15"/>
    </row>
    <row r="23" spans="2:12">
      <c r="B23" t="s">
        <v>125</v>
      </c>
      <c r="C23" s="8">
        <v>100000</v>
      </c>
      <c r="E23" t="s">
        <v>82</v>
      </c>
      <c r="F23" s="8">
        <v>40000</v>
      </c>
      <c r="K23" t="s">
        <v>96</v>
      </c>
      <c r="L23" s="8">
        <f>C13</f>
        <v>700000</v>
      </c>
    </row>
    <row r="24" spans="2:12">
      <c r="B24" t="s">
        <v>2</v>
      </c>
      <c r="C24" s="1">
        <v>4.9000000000000002E-2</v>
      </c>
      <c r="E24" t="s">
        <v>83</v>
      </c>
      <c r="F24" s="5">
        <f>F21/(F22+F23)</f>
        <v>0.1298234239466162</v>
      </c>
      <c r="K24" t="s">
        <v>101</v>
      </c>
      <c r="L24" s="8">
        <f>L11</f>
        <v>1100000</v>
      </c>
    </row>
    <row r="25" spans="2:12">
      <c r="B25" t="s">
        <v>17</v>
      </c>
      <c r="C25" s="10">
        <v>30</v>
      </c>
      <c r="E25" t="s">
        <v>84</v>
      </c>
      <c r="F25" s="8">
        <f>F21*(1-C30)</f>
        <v>12722.695546768387</v>
      </c>
      <c r="K25" t="s">
        <v>102</v>
      </c>
      <c r="L25" s="4">
        <f>L23/L24</f>
        <v>0.63636363636363635</v>
      </c>
    </row>
    <row r="26" spans="2:12">
      <c r="B26" t="s">
        <v>109</v>
      </c>
      <c r="C26" s="8">
        <f>PMT(C24/12,C25*12,C23)</f>
        <v>-530.72672062281106</v>
      </c>
    </row>
    <row r="27" spans="2:12">
      <c r="B27" s="22" t="s">
        <v>49</v>
      </c>
      <c r="C27" s="8">
        <v>590</v>
      </c>
      <c r="E27" s="19" t="s">
        <v>123</v>
      </c>
      <c r="F27" s="15"/>
      <c r="K27" t="s">
        <v>92</v>
      </c>
      <c r="L27" s="25">
        <f>720727+ABS(C16)*12</f>
        <v>765308.04453231615</v>
      </c>
    </row>
    <row r="28" spans="2:12">
      <c r="B28" t="s">
        <v>74</v>
      </c>
      <c r="C28" s="8">
        <f>C27*0.2</f>
        <v>118</v>
      </c>
      <c r="E28" t="s">
        <v>85</v>
      </c>
      <c r="F28" s="8">
        <f>C22</f>
        <v>700000</v>
      </c>
      <c r="K28" t="s">
        <v>95</v>
      </c>
      <c r="L28" s="8">
        <f>L18</f>
        <v>330000</v>
      </c>
    </row>
    <row r="29" spans="2:12">
      <c r="E29" t="s">
        <v>1</v>
      </c>
      <c r="F29" s="8">
        <f>C23</f>
        <v>100000</v>
      </c>
      <c r="K29" t="s">
        <v>93</v>
      </c>
      <c r="L29" s="8">
        <f>L27+L28</f>
        <v>1095308.0445323163</v>
      </c>
    </row>
    <row r="30" spans="2:12">
      <c r="B30" t="s">
        <v>63</v>
      </c>
      <c r="C30" s="4">
        <v>0.3</v>
      </c>
      <c r="E30" t="s">
        <v>60</v>
      </c>
      <c r="F30" s="8">
        <v>30000</v>
      </c>
      <c r="K30" t="s">
        <v>94</v>
      </c>
      <c r="L30" s="8">
        <f>L29/(1-C30)</f>
        <v>1564725.7779033091</v>
      </c>
    </row>
    <row r="31" spans="2:12">
      <c r="E31" t="s">
        <v>86</v>
      </c>
      <c r="F31" s="8">
        <f>F28-F29-F30</f>
        <v>570000</v>
      </c>
      <c r="K31" t="s">
        <v>122</v>
      </c>
      <c r="L31" s="8">
        <f>F36</f>
        <v>514500</v>
      </c>
    </row>
    <row r="32" spans="2:12">
      <c r="E32" t="s">
        <v>88</v>
      </c>
      <c r="F32" s="8">
        <v>250000</v>
      </c>
      <c r="K32" s="38" t="s">
        <v>129</v>
      </c>
    </row>
    <row r="33" spans="5:11">
      <c r="E33" t="s">
        <v>46</v>
      </c>
      <c r="F33" s="8">
        <v>50000</v>
      </c>
    </row>
    <row r="34" spans="5:11">
      <c r="E34" t="s">
        <v>87</v>
      </c>
      <c r="F34" s="8">
        <f>F28-F32-F33-F30</f>
        <v>370000</v>
      </c>
    </row>
    <row r="35" spans="5:11">
      <c r="E35" t="s">
        <v>89</v>
      </c>
      <c r="F35" s="8">
        <f>(F34/2)*C30</f>
        <v>55500</v>
      </c>
    </row>
    <row r="36" spans="5:11">
      <c r="E36" s="23" t="s">
        <v>90</v>
      </c>
      <c r="F36" s="24">
        <f>F31-F35</f>
        <v>514500</v>
      </c>
    </row>
    <row r="39" spans="5:11">
      <c r="K39" s="2"/>
    </row>
    <row r="40" spans="5:11">
      <c r="K40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4"/>
  <sheetViews>
    <sheetView workbookViewId="0">
      <pane xSplit="2" ySplit="24" topLeftCell="C25" activePane="bottomRight" state="frozen"/>
      <selection pane="topRight" activeCell="B1" sqref="B1"/>
      <selection pane="bottomLeft" activeCell="A11" sqref="A11"/>
      <selection pane="bottomRight" activeCell="B6" sqref="B6"/>
    </sheetView>
  </sheetViews>
  <sheetFormatPr baseColWidth="10" defaultRowHeight="15" x14ac:dyDescent="0"/>
  <cols>
    <col min="1" max="1" width="5.5" customWidth="1"/>
    <col min="2" max="2" width="36" bestFit="1" customWidth="1"/>
    <col min="3" max="3" width="11.33203125" bestFit="1" customWidth="1"/>
    <col min="4" max="4" width="24.5" bestFit="1" customWidth="1"/>
    <col min="5" max="5" width="13" bestFit="1" customWidth="1"/>
    <col min="6" max="6" width="14.6640625" bestFit="1" customWidth="1"/>
    <col min="7" max="7" width="23.1640625" bestFit="1" customWidth="1"/>
    <col min="8" max="8" width="12.83203125" hidden="1" customWidth="1"/>
    <col min="9" max="9" width="0" hidden="1" customWidth="1"/>
  </cols>
  <sheetData>
    <row r="2" spans="2:7" ht="23">
      <c r="B2" s="28" t="s">
        <v>28</v>
      </c>
      <c r="C2" s="29"/>
      <c r="D2" s="29"/>
      <c r="E2" s="29"/>
      <c r="F2" s="29"/>
      <c r="G2" s="29"/>
    </row>
    <row r="3" spans="2:7" ht="18">
      <c r="B3" s="30" t="s">
        <v>69</v>
      </c>
      <c r="C3" s="29"/>
      <c r="D3" s="29"/>
      <c r="E3" s="29"/>
      <c r="F3" s="29"/>
      <c r="G3" s="29"/>
    </row>
    <row r="4" spans="2:7" ht="18">
      <c r="B4" s="30" t="s">
        <v>70</v>
      </c>
      <c r="C4" s="29"/>
      <c r="D4" s="29"/>
      <c r="E4" s="29"/>
      <c r="F4" s="29"/>
      <c r="G4" s="29"/>
    </row>
    <row r="5" spans="2:7" ht="18">
      <c r="B5" s="30" t="s">
        <v>71</v>
      </c>
      <c r="C5" s="29"/>
      <c r="D5" s="29"/>
      <c r="E5" s="29"/>
      <c r="F5" s="29"/>
      <c r="G5" s="29"/>
    </row>
    <row r="6" spans="2:7" ht="18">
      <c r="B6" s="30" t="s">
        <v>100</v>
      </c>
      <c r="C6" s="29"/>
      <c r="D6" s="29"/>
      <c r="E6" s="29"/>
      <c r="F6" s="29"/>
      <c r="G6" s="29"/>
    </row>
    <row r="7" spans="2:7" ht="18">
      <c r="B7" s="14"/>
    </row>
    <row r="8" spans="2:7">
      <c r="B8" s="3" t="s">
        <v>13</v>
      </c>
    </row>
    <row r="9" spans="2:7">
      <c r="B9" t="s">
        <v>16</v>
      </c>
      <c r="C9" s="7">
        <v>700000</v>
      </c>
      <c r="D9" t="s">
        <v>26</v>
      </c>
    </row>
    <row r="10" spans="2:7">
      <c r="B10" t="s">
        <v>2</v>
      </c>
      <c r="C10" s="6">
        <v>4.9000000000000002E-2</v>
      </c>
      <c r="D10" t="s">
        <v>30</v>
      </c>
    </row>
    <row r="11" spans="2:7">
      <c r="B11" t="s">
        <v>17</v>
      </c>
      <c r="C11" s="9">
        <v>30</v>
      </c>
      <c r="D11" t="s">
        <v>27</v>
      </c>
    </row>
    <row r="12" spans="2:7">
      <c r="B12" t="s">
        <v>11</v>
      </c>
      <c r="C12" s="7">
        <v>514500</v>
      </c>
      <c r="D12" t="s">
        <v>31</v>
      </c>
    </row>
    <row r="13" spans="2:7">
      <c r="B13" t="s">
        <v>12</v>
      </c>
      <c r="C13" s="7">
        <v>0</v>
      </c>
      <c r="D13" t="s">
        <v>32</v>
      </c>
    </row>
    <row r="14" spans="2:7">
      <c r="C14" s="2"/>
    </row>
    <row r="15" spans="2:7">
      <c r="B15" s="3" t="s">
        <v>14</v>
      </c>
      <c r="C15" s="2"/>
    </row>
    <row r="16" spans="2:7">
      <c r="B16" s="12" t="s">
        <v>6</v>
      </c>
      <c r="C16" s="8">
        <f>ABS(PMT(C10/12,C11*12,C9))</f>
        <v>3715.0870443596777</v>
      </c>
    </row>
    <row r="17" spans="2:9">
      <c r="B17" s="12" t="s">
        <v>22</v>
      </c>
      <c r="C17" s="10">
        <f>H23</f>
        <v>56</v>
      </c>
    </row>
    <row r="18" spans="2:9">
      <c r="B18" s="12" t="s">
        <v>24</v>
      </c>
      <c r="C18" s="11">
        <f>C17/12</f>
        <v>4.666666666666667</v>
      </c>
    </row>
    <row r="19" spans="2:9">
      <c r="B19" s="12" t="s">
        <v>23</v>
      </c>
      <c r="C19" s="10">
        <f>I23</f>
        <v>195</v>
      </c>
    </row>
    <row r="20" spans="2:9">
      <c r="B20" s="12" t="s">
        <v>24</v>
      </c>
      <c r="C20" s="11">
        <f>C19/12</f>
        <v>16.25</v>
      </c>
    </row>
    <row r="21" spans="2:9">
      <c r="B21" s="12" t="s">
        <v>25</v>
      </c>
      <c r="C21" s="8">
        <f>SUMIF(I25:I384,"No",C25:C384)</f>
        <v>720726.88660577429</v>
      </c>
    </row>
    <row r="22" spans="2:9">
      <c r="C22" s="11"/>
    </row>
    <row r="23" spans="2:9">
      <c r="B23" s="3" t="s">
        <v>15</v>
      </c>
      <c r="C23" s="2"/>
      <c r="H23">
        <f>MIN(H25:H384)</f>
        <v>56</v>
      </c>
      <c r="I23">
        <f>MIN(I25:I384)</f>
        <v>195</v>
      </c>
    </row>
    <row r="24" spans="2:9">
      <c r="B24" s="3" t="s">
        <v>7</v>
      </c>
      <c r="C24" s="3" t="s">
        <v>8</v>
      </c>
      <c r="D24" s="3" t="s">
        <v>18</v>
      </c>
      <c r="E24" s="3" t="s">
        <v>29</v>
      </c>
      <c r="F24" s="3" t="s">
        <v>9</v>
      </c>
      <c r="G24" s="3" t="s">
        <v>10</v>
      </c>
      <c r="H24" t="s">
        <v>19</v>
      </c>
      <c r="I24" t="s">
        <v>20</v>
      </c>
    </row>
    <row r="25" spans="2:9">
      <c r="B25">
        <v>1</v>
      </c>
      <c r="C25" s="8">
        <f>$C$16</f>
        <v>3715.0870443596777</v>
      </c>
      <c r="D25" s="8">
        <f>IF(C9-C25&lt;0,0,C9-C25)</f>
        <v>696284.91295564035</v>
      </c>
      <c r="E25" s="8">
        <f>C12</f>
        <v>514500</v>
      </c>
      <c r="F25" s="8">
        <f>IF((D25-E25)*$C$10/12&lt;0,0,(D25-E25)*$C$10/12)</f>
        <v>742.28839456886487</v>
      </c>
      <c r="G25" s="8">
        <f>D25+F25</f>
        <v>697027.20135020919</v>
      </c>
      <c r="H25" t="s">
        <v>21</v>
      </c>
      <c r="I25" t="s">
        <v>21</v>
      </c>
    </row>
    <row r="26" spans="2:9">
      <c r="B26">
        <v>2</v>
      </c>
      <c r="C26" s="8">
        <f>C25</f>
        <v>3715.0870443596777</v>
      </c>
      <c r="D26" s="8">
        <f>IF((G25-C26)&lt;0,0,G25-C26)</f>
        <v>693312.11430584954</v>
      </c>
      <c r="E26" s="8">
        <f>IF((E25+$C$13)&gt;D26,E25,E25+$C$13)</f>
        <v>514500</v>
      </c>
      <c r="F26" s="8">
        <f t="shared" ref="F26:F89" si="0">IF((D26-E26)*$C$10/12&lt;0,0,(D26-E26)*$C$10/12)</f>
        <v>730.14946674888563</v>
      </c>
      <c r="G26" s="8">
        <f>D26+F26</f>
        <v>694042.26377259847</v>
      </c>
      <c r="H26" t="str">
        <f>IF(F26&lt;1,B26,"No")</f>
        <v>No</v>
      </c>
      <c r="I26" t="str">
        <f>IF(D26&gt;0,"No",B26)</f>
        <v>No</v>
      </c>
    </row>
    <row r="27" spans="2:9">
      <c r="B27">
        <v>3</v>
      </c>
      <c r="C27" s="8">
        <f t="shared" ref="C27:C90" si="1">C26</f>
        <v>3715.0870443596777</v>
      </c>
      <c r="D27" s="8">
        <f t="shared" ref="D27:D90" si="2">IF((G26-C27)&lt;0,0,G26-C27)</f>
        <v>690327.17672823882</v>
      </c>
      <c r="E27" s="8">
        <f t="shared" ref="E27:E90" si="3">IF((E26+$C$13)&gt;D27,E26,E26+$C$13)</f>
        <v>514500</v>
      </c>
      <c r="F27" s="8">
        <f t="shared" si="0"/>
        <v>717.96097164030846</v>
      </c>
      <c r="G27" s="8">
        <f t="shared" ref="G27:G90" si="4">D27+F27</f>
        <v>691045.13769987912</v>
      </c>
      <c r="H27" t="str">
        <f t="shared" ref="H27:H90" si="5">IF(F27&lt;1,B27,"No")</f>
        <v>No</v>
      </c>
      <c r="I27" t="str">
        <f t="shared" ref="I27:I90" si="6">IF(D27&gt;0,"No",B27)</f>
        <v>No</v>
      </c>
    </row>
    <row r="28" spans="2:9">
      <c r="B28">
        <v>4</v>
      </c>
      <c r="C28" s="8">
        <f t="shared" si="1"/>
        <v>3715.0870443596777</v>
      </c>
      <c r="D28" s="8">
        <f t="shared" si="2"/>
        <v>687330.05065551947</v>
      </c>
      <c r="E28" s="8">
        <f t="shared" si="3"/>
        <v>514500</v>
      </c>
      <c r="F28" s="8">
        <f t="shared" si="0"/>
        <v>705.72270684337127</v>
      </c>
      <c r="G28" s="8">
        <f t="shared" si="4"/>
        <v>688035.77336236287</v>
      </c>
      <c r="H28" t="str">
        <f t="shared" si="5"/>
        <v>No</v>
      </c>
      <c r="I28" t="str">
        <f t="shared" si="6"/>
        <v>No</v>
      </c>
    </row>
    <row r="29" spans="2:9">
      <c r="B29">
        <v>5</v>
      </c>
      <c r="C29" s="8">
        <f t="shared" si="1"/>
        <v>3715.0870443596777</v>
      </c>
      <c r="D29" s="8">
        <f t="shared" si="2"/>
        <v>684320.68631800322</v>
      </c>
      <c r="E29" s="8">
        <f t="shared" si="3"/>
        <v>514500</v>
      </c>
      <c r="F29" s="8">
        <f t="shared" si="0"/>
        <v>693.43446913184653</v>
      </c>
      <c r="G29" s="8">
        <f t="shared" si="4"/>
        <v>685014.12078713509</v>
      </c>
      <c r="H29" t="str">
        <f t="shared" si="5"/>
        <v>No</v>
      </c>
      <c r="I29" t="str">
        <f t="shared" si="6"/>
        <v>No</v>
      </c>
    </row>
    <row r="30" spans="2:9">
      <c r="B30">
        <v>6</v>
      </c>
      <c r="C30" s="8">
        <f t="shared" si="1"/>
        <v>3715.0870443596777</v>
      </c>
      <c r="D30" s="8">
        <f t="shared" si="2"/>
        <v>681299.03374277544</v>
      </c>
      <c r="E30" s="8">
        <f t="shared" si="3"/>
        <v>514500</v>
      </c>
      <c r="F30" s="8">
        <f t="shared" si="0"/>
        <v>681.09605444966644</v>
      </c>
      <c r="G30" s="8">
        <f t="shared" si="4"/>
        <v>681980.12979722512</v>
      </c>
      <c r="H30" t="str">
        <f t="shared" si="5"/>
        <v>No</v>
      </c>
      <c r="I30" t="str">
        <f t="shared" si="6"/>
        <v>No</v>
      </c>
    </row>
    <row r="31" spans="2:9">
      <c r="B31">
        <v>7</v>
      </c>
      <c r="C31" s="8">
        <f t="shared" si="1"/>
        <v>3715.0870443596777</v>
      </c>
      <c r="D31" s="8">
        <f t="shared" si="2"/>
        <v>678265.04275286547</v>
      </c>
      <c r="E31" s="8">
        <f t="shared" si="3"/>
        <v>514500</v>
      </c>
      <c r="F31" s="8">
        <f t="shared" si="0"/>
        <v>668.70725790753397</v>
      </c>
      <c r="G31" s="8">
        <f t="shared" si="4"/>
        <v>678933.75001077296</v>
      </c>
      <c r="H31" t="str">
        <f t="shared" si="5"/>
        <v>No</v>
      </c>
      <c r="I31" t="str">
        <f t="shared" si="6"/>
        <v>No</v>
      </c>
    </row>
    <row r="32" spans="2:9">
      <c r="B32">
        <v>8</v>
      </c>
      <c r="C32" s="8">
        <f t="shared" si="1"/>
        <v>3715.0870443596777</v>
      </c>
      <c r="D32" s="8">
        <f t="shared" si="2"/>
        <v>675218.66296641331</v>
      </c>
      <c r="E32" s="8">
        <f t="shared" si="3"/>
        <v>514500</v>
      </c>
      <c r="F32" s="8">
        <f t="shared" si="0"/>
        <v>656.26787377952098</v>
      </c>
      <c r="G32" s="8">
        <f t="shared" si="4"/>
        <v>675874.93084019283</v>
      </c>
      <c r="H32" t="str">
        <f t="shared" si="5"/>
        <v>No</v>
      </c>
      <c r="I32" t="str">
        <f t="shared" si="6"/>
        <v>No</v>
      </c>
    </row>
    <row r="33" spans="2:9">
      <c r="B33">
        <v>9</v>
      </c>
      <c r="C33" s="8">
        <f t="shared" si="1"/>
        <v>3715.0870443596777</v>
      </c>
      <c r="D33" s="8">
        <f t="shared" si="2"/>
        <v>672159.84379583318</v>
      </c>
      <c r="E33" s="8">
        <f t="shared" si="3"/>
        <v>514500</v>
      </c>
      <c r="F33" s="8">
        <f t="shared" si="0"/>
        <v>643.77769549965217</v>
      </c>
      <c r="G33" s="8">
        <f t="shared" si="4"/>
        <v>672803.62149133289</v>
      </c>
      <c r="H33" t="str">
        <f t="shared" si="5"/>
        <v>No</v>
      </c>
      <c r="I33" t="str">
        <f t="shared" si="6"/>
        <v>No</v>
      </c>
    </row>
    <row r="34" spans="2:9">
      <c r="B34">
        <v>10</v>
      </c>
      <c r="C34" s="8">
        <f t="shared" si="1"/>
        <v>3715.0870443596777</v>
      </c>
      <c r="D34" s="8">
        <f t="shared" si="2"/>
        <v>669088.53444697324</v>
      </c>
      <c r="E34" s="8">
        <f t="shared" si="3"/>
        <v>514500</v>
      </c>
      <c r="F34" s="8">
        <f t="shared" si="0"/>
        <v>631.2365156584741</v>
      </c>
      <c r="G34" s="8">
        <f t="shared" si="4"/>
        <v>669719.77096263168</v>
      </c>
      <c r="H34" t="str">
        <f t="shared" si="5"/>
        <v>No</v>
      </c>
      <c r="I34" t="str">
        <f t="shared" si="6"/>
        <v>No</v>
      </c>
    </row>
    <row r="35" spans="2:9">
      <c r="B35">
        <v>11</v>
      </c>
      <c r="C35" s="8">
        <f t="shared" si="1"/>
        <v>3715.0870443596777</v>
      </c>
      <c r="D35" s="8">
        <f t="shared" si="2"/>
        <v>666004.68391827203</v>
      </c>
      <c r="E35" s="8">
        <f t="shared" si="3"/>
        <v>514500</v>
      </c>
      <c r="F35" s="8">
        <f t="shared" si="0"/>
        <v>618.64412599961076</v>
      </c>
      <c r="G35" s="8">
        <f t="shared" si="4"/>
        <v>666623.32804427168</v>
      </c>
      <c r="H35" t="str">
        <f t="shared" si="5"/>
        <v>No</v>
      </c>
      <c r="I35" t="str">
        <f t="shared" si="6"/>
        <v>No</v>
      </c>
    </row>
    <row r="36" spans="2:9">
      <c r="B36">
        <v>12</v>
      </c>
      <c r="C36" s="8">
        <f t="shared" si="1"/>
        <v>3715.0870443596777</v>
      </c>
      <c r="D36" s="8">
        <f t="shared" si="2"/>
        <v>662908.24099991203</v>
      </c>
      <c r="E36" s="8">
        <f t="shared" si="3"/>
        <v>514500</v>
      </c>
      <c r="F36" s="8">
        <f t="shared" si="0"/>
        <v>606.00031741630744</v>
      </c>
      <c r="G36" s="8">
        <f t="shared" si="4"/>
        <v>663514.2413173283</v>
      </c>
      <c r="H36" t="str">
        <f t="shared" si="5"/>
        <v>No</v>
      </c>
      <c r="I36" t="str">
        <f t="shared" si="6"/>
        <v>No</v>
      </c>
    </row>
    <row r="37" spans="2:9">
      <c r="B37">
        <v>13</v>
      </c>
      <c r="C37" s="8">
        <f t="shared" si="1"/>
        <v>3715.0870443596777</v>
      </c>
      <c r="D37" s="8">
        <f t="shared" si="2"/>
        <v>659799.15427296865</v>
      </c>
      <c r="E37" s="8">
        <f t="shared" si="3"/>
        <v>514500</v>
      </c>
      <c r="F37" s="8">
        <f t="shared" si="0"/>
        <v>593.30487994795533</v>
      </c>
      <c r="G37" s="8">
        <f t="shared" si="4"/>
        <v>660392.45915291656</v>
      </c>
      <c r="H37" t="str">
        <f t="shared" si="5"/>
        <v>No</v>
      </c>
      <c r="I37" t="str">
        <f t="shared" si="6"/>
        <v>No</v>
      </c>
    </row>
    <row r="38" spans="2:9">
      <c r="B38">
        <v>14</v>
      </c>
      <c r="C38" s="8">
        <f t="shared" si="1"/>
        <v>3715.0870443596777</v>
      </c>
      <c r="D38" s="8">
        <f t="shared" si="2"/>
        <v>656677.37210855691</v>
      </c>
      <c r="E38" s="8">
        <f t="shared" si="3"/>
        <v>514500</v>
      </c>
      <c r="F38" s="8">
        <f t="shared" si="0"/>
        <v>580.55760277660738</v>
      </c>
      <c r="G38" s="8">
        <f t="shared" si="4"/>
        <v>657257.92971133348</v>
      </c>
      <c r="H38" t="str">
        <f t="shared" si="5"/>
        <v>No</v>
      </c>
      <c r="I38" t="str">
        <f t="shared" si="6"/>
        <v>No</v>
      </c>
    </row>
    <row r="39" spans="2:9">
      <c r="B39">
        <v>15</v>
      </c>
      <c r="C39" s="8">
        <f t="shared" si="1"/>
        <v>3715.0870443596777</v>
      </c>
      <c r="D39" s="8">
        <f t="shared" si="2"/>
        <v>653542.84266697383</v>
      </c>
      <c r="E39" s="8">
        <f t="shared" si="3"/>
        <v>514500</v>
      </c>
      <c r="F39" s="8">
        <f t="shared" si="0"/>
        <v>567.75827422347641</v>
      </c>
      <c r="G39" s="8">
        <f t="shared" si="4"/>
        <v>654110.60094119725</v>
      </c>
      <c r="H39" t="str">
        <f t="shared" si="5"/>
        <v>No</v>
      </c>
      <c r="I39" t="str">
        <f t="shared" si="6"/>
        <v>No</v>
      </c>
    </row>
    <row r="40" spans="2:9">
      <c r="B40">
        <v>16</v>
      </c>
      <c r="C40" s="8">
        <f t="shared" si="1"/>
        <v>3715.0870443596777</v>
      </c>
      <c r="D40" s="8">
        <f t="shared" si="2"/>
        <v>650395.5138968376</v>
      </c>
      <c r="E40" s="8">
        <f t="shared" si="3"/>
        <v>514500</v>
      </c>
      <c r="F40" s="8">
        <f t="shared" si="0"/>
        <v>554.9066817454202</v>
      </c>
      <c r="G40" s="8">
        <f t="shared" si="4"/>
        <v>650950.42057858303</v>
      </c>
      <c r="H40" t="str">
        <f t="shared" si="5"/>
        <v>No</v>
      </c>
      <c r="I40" t="str">
        <f t="shared" si="6"/>
        <v>No</v>
      </c>
    </row>
    <row r="41" spans="2:9">
      <c r="B41">
        <v>17</v>
      </c>
      <c r="C41" s="8">
        <f t="shared" si="1"/>
        <v>3715.0870443596777</v>
      </c>
      <c r="D41" s="8">
        <f t="shared" si="2"/>
        <v>647235.33353422338</v>
      </c>
      <c r="E41" s="8">
        <f t="shared" si="3"/>
        <v>514500</v>
      </c>
      <c r="F41" s="8">
        <f t="shared" si="0"/>
        <v>542.00261193141216</v>
      </c>
      <c r="G41" s="8">
        <f t="shared" si="4"/>
        <v>647777.33614615479</v>
      </c>
      <c r="H41" t="str">
        <f t="shared" si="5"/>
        <v>No</v>
      </c>
      <c r="I41" t="str">
        <f t="shared" si="6"/>
        <v>No</v>
      </c>
    </row>
    <row r="42" spans="2:9">
      <c r="B42">
        <v>18</v>
      </c>
      <c r="C42" s="8">
        <f t="shared" si="1"/>
        <v>3715.0870443596777</v>
      </c>
      <c r="D42" s="8">
        <f t="shared" si="2"/>
        <v>644062.24910179514</v>
      </c>
      <c r="E42" s="8">
        <f t="shared" si="3"/>
        <v>514500</v>
      </c>
      <c r="F42" s="8">
        <f t="shared" si="0"/>
        <v>529.04585049899686</v>
      </c>
      <c r="G42" s="8">
        <f t="shared" si="4"/>
        <v>644591.29495229409</v>
      </c>
      <c r="H42" t="str">
        <f t="shared" si="5"/>
        <v>No</v>
      </c>
      <c r="I42" t="str">
        <f t="shared" si="6"/>
        <v>No</v>
      </c>
    </row>
    <row r="43" spans="2:9">
      <c r="B43">
        <v>19</v>
      </c>
      <c r="C43" s="8">
        <f t="shared" si="1"/>
        <v>3715.0870443596777</v>
      </c>
      <c r="D43" s="8">
        <f t="shared" si="2"/>
        <v>640876.20790793444</v>
      </c>
      <c r="E43" s="8">
        <f t="shared" si="3"/>
        <v>514500</v>
      </c>
      <c r="F43" s="8">
        <f t="shared" si="0"/>
        <v>516.03618229073231</v>
      </c>
      <c r="G43" s="8">
        <f t="shared" si="4"/>
        <v>641392.2440902252</v>
      </c>
      <c r="H43" t="str">
        <f t="shared" si="5"/>
        <v>No</v>
      </c>
      <c r="I43" t="str">
        <f t="shared" si="6"/>
        <v>No</v>
      </c>
    </row>
    <row r="44" spans="2:9">
      <c r="B44">
        <v>20</v>
      </c>
      <c r="C44" s="8">
        <f t="shared" si="1"/>
        <v>3715.0870443596777</v>
      </c>
      <c r="D44" s="8">
        <f t="shared" si="2"/>
        <v>637677.15704586555</v>
      </c>
      <c r="E44" s="8">
        <f t="shared" si="3"/>
        <v>514500</v>
      </c>
      <c r="F44" s="8">
        <f t="shared" si="0"/>
        <v>502.97339127061764</v>
      </c>
      <c r="G44" s="8">
        <f t="shared" si="4"/>
        <v>638180.13043713616</v>
      </c>
      <c r="H44" t="str">
        <f t="shared" si="5"/>
        <v>No</v>
      </c>
      <c r="I44" t="str">
        <f t="shared" si="6"/>
        <v>No</v>
      </c>
    </row>
    <row r="45" spans="2:9">
      <c r="B45">
        <v>21</v>
      </c>
      <c r="C45" s="8">
        <f t="shared" si="1"/>
        <v>3715.0870443596777</v>
      </c>
      <c r="D45" s="8">
        <f t="shared" si="2"/>
        <v>634465.04339277651</v>
      </c>
      <c r="E45" s="8">
        <f t="shared" si="3"/>
        <v>514500</v>
      </c>
      <c r="F45" s="8">
        <f t="shared" si="0"/>
        <v>489.8572605205041</v>
      </c>
      <c r="G45" s="8">
        <f t="shared" si="4"/>
        <v>634954.90065329697</v>
      </c>
      <c r="H45" t="str">
        <f t="shared" si="5"/>
        <v>No</v>
      </c>
      <c r="I45" t="str">
        <f t="shared" si="6"/>
        <v>No</v>
      </c>
    </row>
    <row r="46" spans="2:9">
      <c r="B46">
        <v>22</v>
      </c>
      <c r="C46" s="8">
        <f t="shared" si="1"/>
        <v>3715.0870443596777</v>
      </c>
      <c r="D46" s="8">
        <f t="shared" si="2"/>
        <v>631239.81360893731</v>
      </c>
      <c r="E46" s="8">
        <f t="shared" si="3"/>
        <v>514500</v>
      </c>
      <c r="F46" s="8">
        <f t="shared" si="0"/>
        <v>476.68757223649408</v>
      </c>
      <c r="G46" s="8">
        <f t="shared" si="4"/>
        <v>631716.50118117384</v>
      </c>
      <c r="H46" t="str">
        <f t="shared" si="5"/>
        <v>No</v>
      </c>
      <c r="I46" t="str">
        <f t="shared" si="6"/>
        <v>No</v>
      </c>
    </row>
    <row r="47" spans="2:9">
      <c r="B47">
        <v>23</v>
      </c>
      <c r="C47" s="8">
        <f t="shared" si="1"/>
        <v>3715.0870443596777</v>
      </c>
      <c r="D47" s="8">
        <f t="shared" si="2"/>
        <v>628001.41413681419</v>
      </c>
      <c r="E47" s="8">
        <f t="shared" si="3"/>
        <v>514500</v>
      </c>
      <c r="F47" s="8">
        <f t="shared" si="0"/>
        <v>463.4641077253246</v>
      </c>
      <c r="G47" s="8">
        <f t="shared" si="4"/>
        <v>628464.87824453949</v>
      </c>
      <c r="H47" t="str">
        <f t="shared" si="5"/>
        <v>No</v>
      </c>
      <c r="I47" t="str">
        <f t="shared" si="6"/>
        <v>No</v>
      </c>
    </row>
    <row r="48" spans="2:9">
      <c r="B48">
        <v>24</v>
      </c>
      <c r="C48" s="8">
        <f t="shared" si="1"/>
        <v>3715.0870443596777</v>
      </c>
      <c r="D48" s="8">
        <f t="shared" si="2"/>
        <v>624749.79120017984</v>
      </c>
      <c r="E48" s="8">
        <f t="shared" si="3"/>
        <v>514500</v>
      </c>
      <c r="F48" s="8">
        <f t="shared" si="0"/>
        <v>450.18664740073433</v>
      </c>
      <c r="G48" s="8">
        <f t="shared" si="4"/>
        <v>625199.97784758057</v>
      </c>
      <c r="H48" t="str">
        <f t="shared" si="5"/>
        <v>No</v>
      </c>
      <c r="I48" t="str">
        <f t="shared" si="6"/>
        <v>No</v>
      </c>
    </row>
    <row r="49" spans="2:9">
      <c r="B49">
        <v>25</v>
      </c>
      <c r="C49" s="8">
        <f t="shared" si="1"/>
        <v>3715.0870443596777</v>
      </c>
      <c r="D49" s="8">
        <f t="shared" si="2"/>
        <v>621484.89080322091</v>
      </c>
      <c r="E49" s="8">
        <f t="shared" si="3"/>
        <v>514500</v>
      </c>
      <c r="F49" s="8">
        <f t="shared" si="0"/>
        <v>436.85497077981876</v>
      </c>
      <c r="G49" s="8">
        <f t="shared" si="4"/>
        <v>621921.74577400077</v>
      </c>
      <c r="H49" t="str">
        <f t="shared" si="5"/>
        <v>No</v>
      </c>
      <c r="I49" t="str">
        <f t="shared" si="6"/>
        <v>No</v>
      </c>
    </row>
    <row r="50" spans="2:9">
      <c r="B50">
        <v>26</v>
      </c>
      <c r="C50" s="8">
        <f t="shared" si="1"/>
        <v>3715.0870443596777</v>
      </c>
      <c r="D50" s="8">
        <f t="shared" si="2"/>
        <v>618206.65872964112</v>
      </c>
      <c r="E50" s="8">
        <f t="shared" si="3"/>
        <v>514500</v>
      </c>
      <c r="F50" s="8">
        <f t="shared" si="0"/>
        <v>423.46885647936796</v>
      </c>
      <c r="G50" s="8">
        <f t="shared" si="4"/>
        <v>618630.12758612051</v>
      </c>
      <c r="H50" t="str">
        <f t="shared" si="5"/>
        <v>No</v>
      </c>
      <c r="I50" t="str">
        <f t="shared" si="6"/>
        <v>No</v>
      </c>
    </row>
    <row r="51" spans="2:9">
      <c r="B51">
        <v>27</v>
      </c>
      <c r="C51" s="8">
        <f t="shared" si="1"/>
        <v>3715.0870443596777</v>
      </c>
      <c r="D51" s="8">
        <f t="shared" si="2"/>
        <v>614915.04054176086</v>
      </c>
      <c r="E51" s="8">
        <f t="shared" si="3"/>
        <v>514500</v>
      </c>
      <c r="F51" s="8">
        <f t="shared" si="0"/>
        <v>410.02808221219016</v>
      </c>
      <c r="G51" s="8">
        <f t="shared" si="4"/>
        <v>615325.06862397306</v>
      </c>
      <c r="H51" t="str">
        <f t="shared" si="5"/>
        <v>No</v>
      </c>
      <c r="I51" t="str">
        <f t="shared" si="6"/>
        <v>No</v>
      </c>
    </row>
    <row r="52" spans="2:9">
      <c r="B52">
        <v>28</v>
      </c>
      <c r="C52" s="8">
        <f t="shared" si="1"/>
        <v>3715.0870443596777</v>
      </c>
      <c r="D52" s="8">
        <f t="shared" si="2"/>
        <v>611609.98157961341</v>
      </c>
      <c r="E52" s="8">
        <f t="shared" si="3"/>
        <v>514500</v>
      </c>
      <c r="F52" s="8">
        <f t="shared" si="0"/>
        <v>396.53242478342145</v>
      </c>
      <c r="G52" s="8">
        <f t="shared" si="4"/>
        <v>612006.51400439686</v>
      </c>
      <c r="H52" t="str">
        <f t="shared" si="5"/>
        <v>No</v>
      </c>
      <c r="I52" t="str">
        <f t="shared" si="6"/>
        <v>No</v>
      </c>
    </row>
    <row r="53" spans="2:9">
      <c r="B53">
        <v>29</v>
      </c>
      <c r="C53" s="8">
        <f t="shared" si="1"/>
        <v>3715.0870443596777</v>
      </c>
      <c r="D53" s="8">
        <f t="shared" si="2"/>
        <v>608291.42696003721</v>
      </c>
      <c r="E53" s="8">
        <f t="shared" si="3"/>
        <v>514500</v>
      </c>
      <c r="F53" s="8">
        <f t="shared" si="0"/>
        <v>382.98166008681864</v>
      </c>
      <c r="G53" s="8">
        <f t="shared" si="4"/>
        <v>608674.40862012398</v>
      </c>
      <c r="H53" t="str">
        <f t="shared" si="5"/>
        <v>No</v>
      </c>
      <c r="I53" t="str">
        <f t="shared" si="6"/>
        <v>No</v>
      </c>
    </row>
    <row r="54" spans="2:9">
      <c r="B54">
        <v>30</v>
      </c>
      <c r="C54" s="8">
        <f t="shared" si="1"/>
        <v>3715.0870443596777</v>
      </c>
      <c r="D54" s="8">
        <f t="shared" si="2"/>
        <v>604959.32157576433</v>
      </c>
      <c r="E54" s="8">
        <f t="shared" si="3"/>
        <v>514500</v>
      </c>
      <c r="F54" s="8">
        <f t="shared" si="0"/>
        <v>369.3755631010377</v>
      </c>
      <c r="G54" s="8">
        <f t="shared" si="4"/>
        <v>605328.69713886536</v>
      </c>
      <c r="H54" t="str">
        <f t="shared" si="5"/>
        <v>No</v>
      </c>
      <c r="I54" t="str">
        <f t="shared" si="6"/>
        <v>No</v>
      </c>
    </row>
    <row r="55" spans="2:9">
      <c r="B55">
        <v>31</v>
      </c>
      <c r="C55" s="8">
        <f t="shared" si="1"/>
        <v>3715.0870443596777</v>
      </c>
      <c r="D55" s="8">
        <f t="shared" si="2"/>
        <v>601613.61009450571</v>
      </c>
      <c r="E55" s="8">
        <f t="shared" si="3"/>
        <v>514500</v>
      </c>
      <c r="F55" s="8">
        <f t="shared" si="0"/>
        <v>355.71390788589832</v>
      </c>
      <c r="G55" s="8">
        <f t="shared" si="4"/>
        <v>601969.32400239166</v>
      </c>
      <c r="H55" t="str">
        <f t="shared" si="5"/>
        <v>No</v>
      </c>
      <c r="I55" t="str">
        <f t="shared" si="6"/>
        <v>No</v>
      </c>
    </row>
    <row r="56" spans="2:9">
      <c r="B56">
        <v>32</v>
      </c>
      <c r="C56" s="8">
        <f t="shared" si="1"/>
        <v>3715.0870443596777</v>
      </c>
      <c r="D56" s="8">
        <f t="shared" si="2"/>
        <v>598254.23695803201</v>
      </c>
      <c r="E56" s="8">
        <f t="shared" si="3"/>
        <v>514500</v>
      </c>
      <c r="F56" s="8">
        <f t="shared" si="0"/>
        <v>341.9964675786307</v>
      </c>
      <c r="G56" s="8">
        <f t="shared" si="4"/>
        <v>598596.23342561058</v>
      </c>
      <c r="H56" t="str">
        <f t="shared" si="5"/>
        <v>No</v>
      </c>
      <c r="I56" t="str">
        <f t="shared" si="6"/>
        <v>No</v>
      </c>
    </row>
    <row r="57" spans="2:9">
      <c r="B57">
        <v>33</v>
      </c>
      <c r="C57" s="8">
        <f t="shared" si="1"/>
        <v>3715.0870443596777</v>
      </c>
      <c r="D57" s="8">
        <f t="shared" si="2"/>
        <v>594881.14638125093</v>
      </c>
      <c r="E57" s="8">
        <f t="shared" si="3"/>
        <v>514500</v>
      </c>
      <c r="F57" s="8">
        <f t="shared" si="0"/>
        <v>328.22301439010795</v>
      </c>
      <c r="G57" s="8">
        <f t="shared" si="4"/>
        <v>595209.36939564103</v>
      </c>
      <c r="H57" t="str">
        <f t="shared" si="5"/>
        <v>No</v>
      </c>
      <c r="I57" t="str">
        <f t="shared" si="6"/>
        <v>No</v>
      </c>
    </row>
    <row r="58" spans="2:9">
      <c r="B58">
        <v>34</v>
      </c>
      <c r="C58" s="8">
        <f t="shared" si="1"/>
        <v>3715.0870443596777</v>
      </c>
      <c r="D58" s="8">
        <f t="shared" si="2"/>
        <v>591494.28235128138</v>
      </c>
      <c r="E58" s="8">
        <f t="shared" si="3"/>
        <v>514500</v>
      </c>
      <c r="F58" s="8">
        <f t="shared" si="0"/>
        <v>314.39331960106563</v>
      </c>
      <c r="G58" s="8">
        <f t="shared" si="4"/>
        <v>591808.67567088245</v>
      </c>
      <c r="H58" t="str">
        <f t="shared" si="5"/>
        <v>No</v>
      </c>
      <c r="I58" t="str">
        <f t="shared" si="6"/>
        <v>No</v>
      </c>
    </row>
    <row r="59" spans="2:9">
      <c r="B59">
        <v>35</v>
      </c>
      <c r="C59" s="8">
        <f t="shared" si="1"/>
        <v>3715.0870443596777</v>
      </c>
      <c r="D59" s="8">
        <f t="shared" si="2"/>
        <v>588093.5886265228</v>
      </c>
      <c r="E59" s="8">
        <f t="shared" si="3"/>
        <v>514500</v>
      </c>
      <c r="F59" s="8">
        <f t="shared" si="0"/>
        <v>300.50715355830147</v>
      </c>
      <c r="G59" s="8">
        <f t="shared" si="4"/>
        <v>588394.09578008112</v>
      </c>
      <c r="H59" t="str">
        <f t="shared" si="5"/>
        <v>No</v>
      </c>
      <c r="I59" t="str">
        <f t="shared" si="6"/>
        <v>No</v>
      </c>
    </row>
    <row r="60" spans="2:9">
      <c r="B60">
        <v>36</v>
      </c>
      <c r="C60" s="8">
        <f t="shared" si="1"/>
        <v>3715.0870443596777</v>
      </c>
      <c r="D60" s="8">
        <f t="shared" si="2"/>
        <v>584679.00873572147</v>
      </c>
      <c r="E60" s="8">
        <f t="shared" si="3"/>
        <v>514500</v>
      </c>
      <c r="F60" s="8">
        <f t="shared" si="0"/>
        <v>286.56428567086266</v>
      </c>
      <c r="G60" s="8">
        <f t="shared" si="4"/>
        <v>584965.57302139234</v>
      </c>
      <c r="H60" t="str">
        <f t="shared" si="5"/>
        <v>No</v>
      </c>
      <c r="I60" t="str">
        <f t="shared" si="6"/>
        <v>No</v>
      </c>
    </row>
    <row r="61" spans="2:9">
      <c r="B61">
        <v>37</v>
      </c>
      <c r="C61" s="8">
        <f t="shared" si="1"/>
        <v>3715.0870443596777</v>
      </c>
      <c r="D61" s="8">
        <f t="shared" si="2"/>
        <v>581250.48597703269</v>
      </c>
      <c r="E61" s="8">
        <f t="shared" si="3"/>
        <v>514500</v>
      </c>
      <c r="F61" s="8">
        <f t="shared" si="0"/>
        <v>272.56448440621682</v>
      </c>
      <c r="G61" s="8">
        <f t="shared" si="4"/>
        <v>581523.05046143895</v>
      </c>
      <c r="H61" t="str">
        <f t="shared" si="5"/>
        <v>No</v>
      </c>
      <c r="I61" t="str">
        <f t="shared" si="6"/>
        <v>No</v>
      </c>
    </row>
    <row r="62" spans="2:9">
      <c r="B62">
        <v>38</v>
      </c>
      <c r="C62" s="8">
        <f t="shared" si="1"/>
        <v>3715.0870443596777</v>
      </c>
      <c r="D62" s="8">
        <f t="shared" si="2"/>
        <v>577807.9634170793</v>
      </c>
      <c r="E62" s="8">
        <f t="shared" si="3"/>
        <v>514500</v>
      </c>
      <c r="F62" s="8">
        <f t="shared" si="0"/>
        <v>258.50751728640716</v>
      </c>
      <c r="G62" s="8">
        <f t="shared" si="4"/>
        <v>578066.47093436576</v>
      </c>
      <c r="H62" t="str">
        <f t="shared" si="5"/>
        <v>No</v>
      </c>
      <c r="I62" t="str">
        <f t="shared" si="6"/>
        <v>No</v>
      </c>
    </row>
    <row r="63" spans="2:9">
      <c r="B63">
        <v>39</v>
      </c>
      <c r="C63" s="8">
        <f t="shared" si="1"/>
        <v>3715.0870443596777</v>
      </c>
      <c r="D63" s="8">
        <f t="shared" si="2"/>
        <v>574351.38389000611</v>
      </c>
      <c r="E63" s="8">
        <f t="shared" si="3"/>
        <v>514500</v>
      </c>
      <c r="F63" s="8">
        <f t="shared" si="0"/>
        <v>244.39315088419161</v>
      </c>
      <c r="G63" s="8">
        <f t="shared" si="4"/>
        <v>574595.7770408903</v>
      </c>
      <c r="H63" t="str">
        <f t="shared" si="5"/>
        <v>No</v>
      </c>
      <c r="I63" t="str">
        <f t="shared" si="6"/>
        <v>No</v>
      </c>
    </row>
    <row r="64" spans="2:9">
      <c r="B64">
        <v>40</v>
      </c>
      <c r="C64" s="8">
        <f t="shared" si="1"/>
        <v>3715.0870443596777</v>
      </c>
      <c r="D64" s="8">
        <f t="shared" si="2"/>
        <v>570880.68999653065</v>
      </c>
      <c r="E64" s="8">
        <f t="shared" si="3"/>
        <v>514500</v>
      </c>
      <c r="F64" s="8">
        <f t="shared" si="0"/>
        <v>230.22115081916684</v>
      </c>
      <c r="G64" s="8">
        <f t="shared" si="4"/>
        <v>571110.91114734986</v>
      </c>
      <c r="H64" t="str">
        <f t="shared" si="5"/>
        <v>No</v>
      </c>
      <c r="I64" t="str">
        <f t="shared" si="6"/>
        <v>No</v>
      </c>
    </row>
    <row r="65" spans="2:9">
      <c r="B65">
        <v>41</v>
      </c>
      <c r="C65" s="8">
        <f t="shared" si="1"/>
        <v>3715.0870443596777</v>
      </c>
      <c r="D65" s="8">
        <f t="shared" si="2"/>
        <v>567395.82410299021</v>
      </c>
      <c r="E65" s="8">
        <f t="shared" si="3"/>
        <v>514500</v>
      </c>
      <c r="F65" s="8">
        <f t="shared" si="0"/>
        <v>215.99128175387671</v>
      </c>
      <c r="G65" s="8">
        <f t="shared" si="4"/>
        <v>567611.81538474408</v>
      </c>
      <c r="H65" t="str">
        <f t="shared" si="5"/>
        <v>No</v>
      </c>
      <c r="I65" t="str">
        <f t="shared" si="6"/>
        <v>No</v>
      </c>
    </row>
    <row r="66" spans="2:9">
      <c r="B66">
        <v>42</v>
      </c>
      <c r="C66" s="8">
        <f t="shared" si="1"/>
        <v>3715.0870443596777</v>
      </c>
      <c r="D66" s="8">
        <f t="shared" si="2"/>
        <v>563896.72834038443</v>
      </c>
      <c r="E66" s="8">
        <f t="shared" si="3"/>
        <v>514500</v>
      </c>
      <c r="F66" s="8">
        <f t="shared" si="0"/>
        <v>201.7033073899031</v>
      </c>
      <c r="G66" s="8">
        <f t="shared" si="4"/>
        <v>564098.4316477743</v>
      </c>
      <c r="H66" t="str">
        <f t="shared" si="5"/>
        <v>No</v>
      </c>
      <c r="I66" t="str">
        <f t="shared" si="6"/>
        <v>No</v>
      </c>
    </row>
    <row r="67" spans="2:9">
      <c r="B67">
        <v>43</v>
      </c>
      <c r="C67" s="8">
        <f t="shared" si="1"/>
        <v>3715.0870443596777</v>
      </c>
      <c r="D67" s="8">
        <f t="shared" si="2"/>
        <v>560383.34460341465</v>
      </c>
      <c r="E67" s="8">
        <f t="shared" si="3"/>
        <v>514500</v>
      </c>
      <c r="F67" s="8">
        <f t="shared" si="0"/>
        <v>187.35699046394313</v>
      </c>
      <c r="G67" s="8">
        <f t="shared" si="4"/>
        <v>560570.70159387856</v>
      </c>
      <c r="H67" t="str">
        <f t="shared" si="5"/>
        <v>No</v>
      </c>
      <c r="I67" t="str">
        <f t="shared" si="6"/>
        <v>No</v>
      </c>
    </row>
    <row r="68" spans="2:9">
      <c r="B68">
        <v>44</v>
      </c>
      <c r="C68" s="8">
        <f t="shared" si="1"/>
        <v>3715.0870443596777</v>
      </c>
      <c r="D68" s="8">
        <f t="shared" si="2"/>
        <v>556855.61454951891</v>
      </c>
      <c r="E68" s="8">
        <f t="shared" si="3"/>
        <v>514500</v>
      </c>
      <c r="F68" s="8">
        <f t="shared" si="0"/>
        <v>172.95209274386889</v>
      </c>
      <c r="G68" s="8">
        <f t="shared" si="4"/>
        <v>557028.56664226274</v>
      </c>
      <c r="H68" t="str">
        <f t="shared" si="5"/>
        <v>No</v>
      </c>
      <c r="I68" t="str">
        <f t="shared" si="6"/>
        <v>No</v>
      </c>
    </row>
    <row r="69" spans="2:9">
      <c r="B69">
        <v>45</v>
      </c>
      <c r="C69" s="8">
        <f t="shared" si="1"/>
        <v>3715.0870443596777</v>
      </c>
      <c r="D69" s="8">
        <f t="shared" si="2"/>
        <v>553313.47959790309</v>
      </c>
      <c r="E69" s="8">
        <f t="shared" si="3"/>
        <v>514500</v>
      </c>
      <c r="F69" s="8">
        <f t="shared" si="0"/>
        <v>158.48837502477096</v>
      </c>
      <c r="G69" s="8">
        <f t="shared" si="4"/>
        <v>553471.96797292784</v>
      </c>
      <c r="H69" t="str">
        <f t="shared" si="5"/>
        <v>No</v>
      </c>
      <c r="I69" t="str">
        <f t="shared" si="6"/>
        <v>No</v>
      </c>
    </row>
    <row r="70" spans="2:9">
      <c r="B70">
        <v>46</v>
      </c>
      <c r="C70" s="8">
        <f t="shared" si="1"/>
        <v>3715.0870443596777</v>
      </c>
      <c r="D70" s="8">
        <f t="shared" si="2"/>
        <v>549756.88092856819</v>
      </c>
      <c r="E70" s="8">
        <f t="shared" si="3"/>
        <v>514500</v>
      </c>
      <c r="F70" s="8">
        <f t="shared" si="0"/>
        <v>143.9655971249868</v>
      </c>
      <c r="G70" s="8">
        <f t="shared" si="4"/>
        <v>549900.8465256932</v>
      </c>
      <c r="H70" t="str">
        <f t="shared" si="5"/>
        <v>No</v>
      </c>
      <c r="I70" t="str">
        <f t="shared" si="6"/>
        <v>No</v>
      </c>
    </row>
    <row r="71" spans="2:9">
      <c r="B71">
        <v>47</v>
      </c>
      <c r="C71" s="8">
        <f t="shared" si="1"/>
        <v>3715.0870443596777</v>
      </c>
      <c r="D71" s="8">
        <f t="shared" si="2"/>
        <v>546185.75948133355</v>
      </c>
      <c r="E71" s="8">
        <f t="shared" si="3"/>
        <v>514500</v>
      </c>
      <c r="F71" s="8">
        <f t="shared" si="0"/>
        <v>129.38351788211199</v>
      </c>
      <c r="G71" s="8">
        <f t="shared" si="4"/>
        <v>546315.14299921563</v>
      </c>
      <c r="H71" t="str">
        <f t="shared" si="5"/>
        <v>No</v>
      </c>
      <c r="I71" t="str">
        <f t="shared" si="6"/>
        <v>No</v>
      </c>
    </row>
    <row r="72" spans="2:9">
      <c r="B72">
        <v>48</v>
      </c>
      <c r="C72" s="8">
        <f t="shared" si="1"/>
        <v>3715.0870443596777</v>
      </c>
      <c r="D72" s="8">
        <f t="shared" si="2"/>
        <v>542600.05595485598</v>
      </c>
      <c r="E72" s="8">
        <f t="shared" si="3"/>
        <v>514500</v>
      </c>
      <c r="F72" s="8">
        <f t="shared" si="0"/>
        <v>114.74189514899525</v>
      </c>
      <c r="G72" s="8">
        <f t="shared" si="4"/>
        <v>542714.79785000498</v>
      </c>
      <c r="H72" t="str">
        <f t="shared" si="5"/>
        <v>No</v>
      </c>
      <c r="I72" t="str">
        <f t="shared" si="6"/>
        <v>No</v>
      </c>
    </row>
    <row r="73" spans="2:9">
      <c r="B73">
        <v>49</v>
      </c>
      <c r="C73" s="8">
        <f t="shared" si="1"/>
        <v>3715.0870443596777</v>
      </c>
      <c r="D73" s="8">
        <f t="shared" si="2"/>
        <v>538999.71080564533</v>
      </c>
      <c r="E73" s="8">
        <f t="shared" si="3"/>
        <v>514500</v>
      </c>
      <c r="F73" s="8">
        <f t="shared" si="0"/>
        <v>100.04048578971843</v>
      </c>
      <c r="G73" s="8">
        <f t="shared" si="4"/>
        <v>539099.7512914351</v>
      </c>
      <c r="H73" t="str">
        <f t="shared" si="5"/>
        <v>No</v>
      </c>
      <c r="I73" t="str">
        <f t="shared" si="6"/>
        <v>No</v>
      </c>
    </row>
    <row r="74" spans="2:9">
      <c r="B74">
        <v>50</v>
      </c>
      <c r="C74" s="8">
        <f t="shared" si="1"/>
        <v>3715.0870443596777</v>
      </c>
      <c r="D74" s="8">
        <f t="shared" si="2"/>
        <v>535384.66424707545</v>
      </c>
      <c r="E74" s="8">
        <f t="shared" si="3"/>
        <v>514500</v>
      </c>
      <c r="F74" s="8">
        <f t="shared" si="0"/>
        <v>85.279045675558066</v>
      </c>
      <c r="G74" s="8">
        <f t="shared" si="4"/>
        <v>535469.94329275098</v>
      </c>
      <c r="H74" t="str">
        <f t="shared" si="5"/>
        <v>No</v>
      </c>
      <c r="I74" t="str">
        <f t="shared" si="6"/>
        <v>No</v>
      </c>
    </row>
    <row r="75" spans="2:9">
      <c r="B75">
        <v>51</v>
      </c>
      <c r="C75" s="8">
        <f t="shared" si="1"/>
        <v>3715.0870443596777</v>
      </c>
      <c r="D75" s="8">
        <f t="shared" si="2"/>
        <v>531754.85624839133</v>
      </c>
      <c r="E75" s="8">
        <f t="shared" si="3"/>
        <v>514500</v>
      </c>
      <c r="F75" s="8">
        <f t="shared" si="0"/>
        <v>70.457329680931252</v>
      </c>
      <c r="G75" s="8">
        <f t="shared" si="4"/>
        <v>531825.31357807224</v>
      </c>
      <c r="H75" t="str">
        <f t="shared" si="5"/>
        <v>No</v>
      </c>
      <c r="I75" t="str">
        <f t="shared" si="6"/>
        <v>No</v>
      </c>
    </row>
    <row r="76" spans="2:9">
      <c r="B76">
        <v>52</v>
      </c>
      <c r="C76" s="8">
        <f t="shared" si="1"/>
        <v>3715.0870443596777</v>
      </c>
      <c r="D76" s="8">
        <f t="shared" si="2"/>
        <v>528110.22653371259</v>
      </c>
      <c r="E76" s="8">
        <f t="shared" si="3"/>
        <v>514500</v>
      </c>
      <c r="F76" s="8">
        <f t="shared" si="0"/>
        <v>55.575091679326398</v>
      </c>
      <c r="G76" s="8">
        <f t="shared" si="4"/>
        <v>528165.80162539193</v>
      </c>
      <c r="H76" t="str">
        <f t="shared" si="5"/>
        <v>No</v>
      </c>
      <c r="I76" t="str">
        <f t="shared" si="6"/>
        <v>No</v>
      </c>
    </row>
    <row r="77" spans="2:9">
      <c r="B77">
        <v>53</v>
      </c>
      <c r="C77" s="8">
        <f t="shared" si="1"/>
        <v>3715.0870443596777</v>
      </c>
      <c r="D77" s="8">
        <f t="shared" si="2"/>
        <v>524450.71458103228</v>
      </c>
      <c r="E77" s="8">
        <f t="shared" si="3"/>
        <v>514500</v>
      </c>
      <c r="F77" s="8">
        <f t="shared" si="0"/>
        <v>40.632084539215164</v>
      </c>
      <c r="G77" s="8">
        <f t="shared" si="4"/>
        <v>524491.34666557144</v>
      </c>
      <c r="H77" t="str">
        <f t="shared" si="5"/>
        <v>No</v>
      </c>
      <c r="I77" t="str">
        <f t="shared" si="6"/>
        <v>No</v>
      </c>
    </row>
    <row r="78" spans="2:9">
      <c r="B78">
        <v>54</v>
      </c>
      <c r="C78" s="8">
        <f t="shared" si="1"/>
        <v>3715.0870443596777</v>
      </c>
      <c r="D78" s="8">
        <f t="shared" si="2"/>
        <v>520776.25962121179</v>
      </c>
      <c r="E78" s="8">
        <f t="shared" si="3"/>
        <v>514500</v>
      </c>
      <c r="F78" s="8">
        <f t="shared" si="0"/>
        <v>25.628060119948156</v>
      </c>
      <c r="G78" s="8">
        <f t="shared" si="4"/>
        <v>520801.88768133172</v>
      </c>
      <c r="H78" t="str">
        <f t="shared" si="5"/>
        <v>No</v>
      </c>
      <c r="I78" t="str">
        <f t="shared" si="6"/>
        <v>No</v>
      </c>
    </row>
    <row r="79" spans="2:9">
      <c r="B79">
        <v>55</v>
      </c>
      <c r="C79" s="8">
        <f t="shared" si="1"/>
        <v>3715.0870443596777</v>
      </c>
      <c r="D79" s="8">
        <f t="shared" si="2"/>
        <v>517086.80063697207</v>
      </c>
      <c r="E79" s="8">
        <f t="shared" si="3"/>
        <v>514500</v>
      </c>
      <c r="F79" s="8">
        <f t="shared" si="0"/>
        <v>10.562769267635945</v>
      </c>
      <c r="G79" s="8">
        <f t="shared" si="4"/>
        <v>517097.36340623972</v>
      </c>
      <c r="H79" t="str">
        <f t="shared" si="5"/>
        <v>No</v>
      </c>
      <c r="I79" t="str">
        <f t="shared" si="6"/>
        <v>No</v>
      </c>
    </row>
    <row r="80" spans="2:9">
      <c r="B80">
        <v>56</v>
      </c>
      <c r="C80" s="8">
        <f t="shared" si="1"/>
        <v>3715.0870443596777</v>
      </c>
      <c r="D80" s="8">
        <f t="shared" si="2"/>
        <v>513382.27636188007</v>
      </c>
      <c r="E80" s="8">
        <f t="shared" si="3"/>
        <v>514500</v>
      </c>
      <c r="F80" s="8">
        <f t="shared" si="0"/>
        <v>0</v>
      </c>
      <c r="G80" s="8">
        <f t="shared" si="4"/>
        <v>513382.27636188007</v>
      </c>
      <c r="H80">
        <f t="shared" si="5"/>
        <v>56</v>
      </c>
      <c r="I80" t="str">
        <f t="shared" si="6"/>
        <v>No</v>
      </c>
    </row>
    <row r="81" spans="2:9">
      <c r="B81">
        <v>57</v>
      </c>
      <c r="C81" s="8">
        <f t="shared" si="1"/>
        <v>3715.0870443596777</v>
      </c>
      <c r="D81" s="8">
        <f t="shared" si="2"/>
        <v>509667.18931752042</v>
      </c>
      <c r="E81" s="8">
        <f t="shared" si="3"/>
        <v>514500</v>
      </c>
      <c r="F81" s="8">
        <f t="shared" si="0"/>
        <v>0</v>
      </c>
      <c r="G81" s="8">
        <f t="shared" si="4"/>
        <v>509667.18931752042</v>
      </c>
      <c r="H81">
        <f t="shared" si="5"/>
        <v>57</v>
      </c>
      <c r="I81" t="str">
        <f t="shared" si="6"/>
        <v>No</v>
      </c>
    </row>
    <row r="82" spans="2:9">
      <c r="B82">
        <v>58</v>
      </c>
      <c r="C82" s="8">
        <f t="shared" si="1"/>
        <v>3715.0870443596777</v>
      </c>
      <c r="D82" s="8">
        <f t="shared" si="2"/>
        <v>505952.10227316077</v>
      </c>
      <c r="E82" s="8">
        <f t="shared" si="3"/>
        <v>514500</v>
      </c>
      <c r="F82" s="8">
        <f t="shared" si="0"/>
        <v>0</v>
      </c>
      <c r="G82" s="8">
        <f t="shared" si="4"/>
        <v>505952.10227316077</v>
      </c>
      <c r="H82">
        <f t="shared" si="5"/>
        <v>58</v>
      </c>
      <c r="I82" t="str">
        <f t="shared" si="6"/>
        <v>No</v>
      </c>
    </row>
    <row r="83" spans="2:9">
      <c r="B83">
        <v>59</v>
      </c>
      <c r="C83" s="8">
        <f t="shared" si="1"/>
        <v>3715.0870443596777</v>
      </c>
      <c r="D83" s="8">
        <f t="shared" si="2"/>
        <v>502237.01522880112</v>
      </c>
      <c r="E83" s="8">
        <f t="shared" si="3"/>
        <v>514500</v>
      </c>
      <c r="F83" s="8">
        <f t="shared" si="0"/>
        <v>0</v>
      </c>
      <c r="G83" s="8">
        <f t="shared" si="4"/>
        <v>502237.01522880112</v>
      </c>
      <c r="H83">
        <f t="shared" si="5"/>
        <v>59</v>
      </c>
      <c r="I83" t="str">
        <f t="shared" si="6"/>
        <v>No</v>
      </c>
    </row>
    <row r="84" spans="2:9">
      <c r="B84">
        <v>60</v>
      </c>
      <c r="C84" s="8">
        <f t="shared" si="1"/>
        <v>3715.0870443596777</v>
      </c>
      <c r="D84" s="8">
        <f t="shared" si="2"/>
        <v>498521.92818444147</v>
      </c>
      <c r="E84" s="8">
        <f t="shared" si="3"/>
        <v>514500</v>
      </c>
      <c r="F84" s="8">
        <f t="shared" si="0"/>
        <v>0</v>
      </c>
      <c r="G84" s="8">
        <f t="shared" si="4"/>
        <v>498521.92818444147</v>
      </c>
      <c r="H84">
        <f t="shared" si="5"/>
        <v>60</v>
      </c>
      <c r="I84" t="str">
        <f t="shared" si="6"/>
        <v>No</v>
      </c>
    </row>
    <row r="85" spans="2:9">
      <c r="B85">
        <v>61</v>
      </c>
      <c r="C85" s="8">
        <f t="shared" si="1"/>
        <v>3715.0870443596777</v>
      </c>
      <c r="D85" s="8">
        <f t="shared" si="2"/>
        <v>494806.84114008181</v>
      </c>
      <c r="E85" s="8">
        <f t="shared" si="3"/>
        <v>514500</v>
      </c>
      <c r="F85" s="8">
        <f t="shared" si="0"/>
        <v>0</v>
      </c>
      <c r="G85" s="8">
        <f t="shared" si="4"/>
        <v>494806.84114008181</v>
      </c>
      <c r="H85">
        <f t="shared" si="5"/>
        <v>61</v>
      </c>
      <c r="I85" t="str">
        <f t="shared" si="6"/>
        <v>No</v>
      </c>
    </row>
    <row r="86" spans="2:9">
      <c r="B86">
        <v>62</v>
      </c>
      <c r="C86" s="8">
        <f t="shared" si="1"/>
        <v>3715.0870443596777</v>
      </c>
      <c r="D86" s="8">
        <f t="shared" si="2"/>
        <v>491091.75409572216</v>
      </c>
      <c r="E86" s="8">
        <f t="shared" si="3"/>
        <v>514500</v>
      </c>
      <c r="F86" s="8">
        <f t="shared" si="0"/>
        <v>0</v>
      </c>
      <c r="G86" s="8">
        <f t="shared" si="4"/>
        <v>491091.75409572216</v>
      </c>
      <c r="H86">
        <f t="shared" si="5"/>
        <v>62</v>
      </c>
      <c r="I86" t="str">
        <f t="shared" si="6"/>
        <v>No</v>
      </c>
    </row>
    <row r="87" spans="2:9">
      <c r="B87">
        <v>63</v>
      </c>
      <c r="C87" s="8">
        <f t="shared" si="1"/>
        <v>3715.0870443596777</v>
      </c>
      <c r="D87" s="8">
        <f t="shared" si="2"/>
        <v>487376.66705136251</v>
      </c>
      <c r="E87" s="8">
        <f t="shared" si="3"/>
        <v>514500</v>
      </c>
      <c r="F87" s="8">
        <f t="shared" si="0"/>
        <v>0</v>
      </c>
      <c r="G87" s="8">
        <f t="shared" si="4"/>
        <v>487376.66705136251</v>
      </c>
      <c r="H87">
        <f t="shared" si="5"/>
        <v>63</v>
      </c>
      <c r="I87" t="str">
        <f t="shared" si="6"/>
        <v>No</v>
      </c>
    </row>
    <row r="88" spans="2:9">
      <c r="B88">
        <v>64</v>
      </c>
      <c r="C88" s="8">
        <f t="shared" si="1"/>
        <v>3715.0870443596777</v>
      </c>
      <c r="D88" s="8">
        <f t="shared" si="2"/>
        <v>483661.58000700286</v>
      </c>
      <c r="E88" s="8">
        <f t="shared" si="3"/>
        <v>514500</v>
      </c>
      <c r="F88" s="8">
        <f t="shared" si="0"/>
        <v>0</v>
      </c>
      <c r="G88" s="8">
        <f t="shared" si="4"/>
        <v>483661.58000700286</v>
      </c>
      <c r="H88">
        <f t="shared" si="5"/>
        <v>64</v>
      </c>
      <c r="I88" t="str">
        <f t="shared" si="6"/>
        <v>No</v>
      </c>
    </row>
    <row r="89" spans="2:9">
      <c r="B89">
        <v>65</v>
      </c>
      <c r="C89" s="8">
        <f t="shared" si="1"/>
        <v>3715.0870443596777</v>
      </c>
      <c r="D89" s="8">
        <f t="shared" si="2"/>
        <v>479946.49296264321</v>
      </c>
      <c r="E89" s="8">
        <f t="shared" si="3"/>
        <v>514500</v>
      </c>
      <c r="F89" s="8">
        <f t="shared" si="0"/>
        <v>0</v>
      </c>
      <c r="G89" s="8">
        <f t="shared" si="4"/>
        <v>479946.49296264321</v>
      </c>
      <c r="H89">
        <f t="shared" si="5"/>
        <v>65</v>
      </c>
      <c r="I89" t="str">
        <f t="shared" si="6"/>
        <v>No</v>
      </c>
    </row>
    <row r="90" spans="2:9">
      <c r="B90">
        <v>66</v>
      </c>
      <c r="C90" s="8">
        <f t="shared" si="1"/>
        <v>3715.0870443596777</v>
      </c>
      <c r="D90" s="8">
        <f t="shared" si="2"/>
        <v>476231.40591828356</v>
      </c>
      <c r="E90" s="8">
        <f t="shared" si="3"/>
        <v>514500</v>
      </c>
      <c r="F90" s="8">
        <f t="shared" ref="F90:F153" si="7">IF((D90-E90)*$C$10/12&lt;0,0,(D90-E90)*$C$10/12)</f>
        <v>0</v>
      </c>
      <c r="G90" s="8">
        <f t="shared" si="4"/>
        <v>476231.40591828356</v>
      </c>
      <c r="H90">
        <f t="shared" si="5"/>
        <v>66</v>
      </c>
      <c r="I90" t="str">
        <f t="shared" si="6"/>
        <v>No</v>
      </c>
    </row>
    <row r="91" spans="2:9">
      <c r="B91">
        <v>67</v>
      </c>
      <c r="C91" s="8">
        <f t="shared" ref="C91:C154" si="8">C90</f>
        <v>3715.0870443596777</v>
      </c>
      <c r="D91" s="8">
        <f t="shared" ref="D91:D154" si="9">IF((G90-C91)&lt;0,0,G90-C91)</f>
        <v>472516.31887392391</v>
      </c>
      <c r="E91" s="8">
        <f t="shared" ref="E91:E154" si="10">IF((E90+$C$13)&gt;D91,E90,E90+$C$13)</f>
        <v>514500</v>
      </c>
      <c r="F91" s="8">
        <f t="shared" si="7"/>
        <v>0</v>
      </c>
      <c r="G91" s="8">
        <f t="shared" ref="G91:G154" si="11">D91+F91</f>
        <v>472516.31887392391</v>
      </c>
      <c r="H91">
        <f t="shared" ref="H91:H154" si="12">IF(F91&lt;1,B91,"No")</f>
        <v>67</v>
      </c>
      <c r="I91" t="str">
        <f t="shared" ref="I91:I154" si="13">IF(D91&gt;0,"No",B91)</f>
        <v>No</v>
      </c>
    </row>
    <row r="92" spans="2:9">
      <c r="B92">
        <v>68</v>
      </c>
      <c r="C92" s="8">
        <f t="shared" si="8"/>
        <v>3715.0870443596777</v>
      </c>
      <c r="D92" s="8">
        <f t="shared" si="9"/>
        <v>468801.23182956426</v>
      </c>
      <c r="E92" s="8">
        <f t="shared" si="10"/>
        <v>514500</v>
      </c>
      <c r="F92" s="8">
        <f t="shared" si="7"/>
        <v>0</v>
      </c>
      <c r="G92" s="8">
        <f t="shared" si="11"/>
        <v>468801.23182956426</v>
      </c>
      <c r="H92">
        <f t="shared" si="12"/>
        <v>68</v>
      </c>
      <c r="I92" t="str">
        <f t="shared" si="13"/>
        <v>No</v>
      </c>
    </row>
    <row r="93" spans="2:9">
      <c r="B93">
        <v>69</v>
      </c>
      <c r="C93" s="8">
        <f t="shared" si="8"/>
        <v>3715.0870443596777</v>
      </c>
      <c r="D93" s="8">
        <f t="shared" si="9"/>
        <v>465086.14478520461</v>
      </c>
      <c r="E93" s="8">
        <f t="shared" si="10"/>
        <v>514500</v>
      </c>
      <c r="F93" s="8">
        <f t="shared" si="7"/>
        <v>0</v>
      </c>
      <c r="G93" s="8">
        <f t="shared" si="11"/>
        <v>465086.14478520461</v>
      </c>
      <c r="H93">
        <f t="shared" si="12"/>
        <v>69</v>
      </c>
      <c r="I93" t="str">
        <f t="shared" si="13"/>
        <v>No</v>
      </c>
    </row>
    <row r="94" spans="2:9">
      <c r="B94">
        <v>70</v>
      </c>
      <c r="C94" s="8">
        <f t="shared" si="8"/>
        <v>3715.0870443596777</v>
      </c>
      <c r="D94" s="8">
        <f t="shared" si="9"/>
        <v>461371.05774084496</v>
      </c>
      <c r="E94" s="8">
        <f t="shared" si="10"/>
        <v>514500</v>
      </c>
      <c r="F94" s="8">
        <f t="shared" si="7"/>
        <v>0</v>
      </c>
      <c r="G94" s="8">
        <f t="shared" si="11"/>
        <v>461371.05774084496</v>
      </c>
      <c r="H94">
        <f t="shared" si="12"/>
        <v>70</v>
      </c>
      <c r="I94" t="str">
        <f t="shared" si="13"/>
        <v>No</v>
      </c>
    </row>
    <row r="95" spans="2:9">
      <c r="B95">
        <v>71</v>
      </c>
      <c r="C95" s="8">
        <f t="shared" si="8"/>
        <v>3715.0870443596777</v>
      </c>
      <c r="D95" s="8">
        <f t="shared" si="9"/>
        <v>457655.97069648531</v>
      </c>
      <c r="E95" s="8">
        <f t="shared" si="10"/>
        <v>514500</v>
      </c>
      <c r="F95" s="8">
        <f t="shared" si="7"/>
        <v>0</v>
      </c>
      <c r="G95" s="8">
        <f t="shared" si="11"/>
        <v>457655.97069648531</v>
      </c>
      <c r="H95">
        <f t="shared" si="12"/>
        <v>71</v>
      </c>
      <c r="I95" t="str">
        <f t="shared" si="13"/>
        <v>No</v>
      </c>
    </row>
    <row r="96" spans="2:9">
      <c r="B96">
        <v>72</v>
      </c>
      <c r="C96" s="8">
        <f t="shared" si="8"/>
        <v>3715.0870443596777</v>
      </c>
      <c r="D96" s="8">
        <f t="shared" si="9"/>
        <v>453940.88365212566</v>
      </c>
      <c r="E96" s="8">
        <f t="shared" si="10"/>
        <v>514500</v>
      </c>
      <c r="F96" s="8">
        <f t="shared" si="7"/>
        <v>0</v>
      </c>
      <c r="G96" s="8">
        <f t="shared" si="11"/>
        <v>453940.88365212566</v>
      </c>
      <c r="H96">
        <f t="shared" si="12"/>
        <v>72</v>
      </c>
      <c r="I96" t="str">
        <f t="shared" si="13"/>
        <v>No</v>
      </c>
    </row>
    <row r="97" spans="2:9">
      <c r="B97">
        <v>73</v>
      </c>
      <c r="C97" s="8">
        <f t="shared" si="8"/>
        <v>3715.0870443596777</v>
      </c>
      <c r="D97" s="8">
        <f t="shared" si="9"/>
        <v>450225.79660776601</v>
      </c>
      <c r="E97" s="8">
        <f t="shared" si="10"/>
        <v>514500</v>
      </c>
      <c r="F97" s="8">
        <f t="shared" si="7"/>
        <v>0</v>
      </c>
      <c r="G97" s="8">
        <f t="shared" si="11"/>
        <v>450225.79660776601</v>
      </c>
      <c r="H97">
        <f t="shared" si="12"/>
        <v>73</v>
      </c>
      <c r="I97" t="str">
        <f t="shared" si="13"/>
        <v>No</v>
      </c>
    </row>
    <row r="98" spans="2:9">
      <c r="B98">
        <v>74</v>
      </c>
      <c r="C98" s="8">
        <f t="shared" si="8"/>
        <v>3715.0870443596777</v>
      </c>
      <c r="D98" s="8">
        <f t="shared" si="9"/>
        <v>446510.70956340636</v>
      </c>
      <c r="E98" s="8">
        <f t="shared" si="10"/>
        <v>514500</v>
      </c>
      <c r="F98" s="8">
        <f t="shared" si="7"/>
        <v>0</v>
      </c>
      <c r="G98" s="8">
        <f t="shared" si="11"/>
        <v>446510.70956340636</v>
      </c>
      <c r="H98">
        <f t="shared" si="12"/>
        <v>74</v>
      </c>
      <c r="I98" t="str">
        <f t="shared" si="13"/>
        <v>No</v>
      </c>
    </row>
    <row r="99" spans="2:9">
      <c r="B99">
        <v>75</v>
      </c>
      <c r="C99" s="8">
        <f t="shared" si="8"/>
        <v>3715.0870443596777</v>
      </c>
      <c r="D99" s="8">
        <f t="shared" si="9"/>
        <v>442795.62251904671</v>
      </c>
      <c r="E99" s="8">
        <f t="shared" si="10"/>
        <v>514500</v>
      </c>
      <c r="F99" s="8">
        <f t="shared" si="7"/>
        <v>0</v>
      </c>
      <c r="G99" s="8">
        <f t="shared" si="11"/>
        <v>442795.62251904671</v>
      </c>
      <c r="H99">
        <f t="shared" si="12"/>
        <v>75</v>
      </c>
      <c r="I99" t="str">
        <f t="shared" si="13"/>
        <v>No</v>
      </c>
    </row>
    <row r="100" spans="2:9">
      <c r="B100">
        <v>76</v>
      </c>
      <c r="C100" s="8">
        <f t="shared" si="8"/>
        <v>3715.0870443596777</v>
      </c>
      <c r="D100" s="8">
        <f t="shared" si="9"/>
        <v>439080.53547468706</v>
      </c>
      <c r="E100" s="8">
        <f t="shared" si="10"/>
        <v>514500</v>
      </c>
      <c r="F100" s="8">
        <f t="shared" si="7"/>
        <v>0</v>
      </c>
      <c r="G100" s="8">
        <f t="shared" si="11"/>
        <v>439080.53547468706</v>
      </c>
      <c r="H100">
        <f t="shared" si="12"/>
        <v>76</v>
      </c>
      <c r="I100" t="str">
        <f t="shared" si="13"/>
        <v>No</v>
      </c>
    </row>
    <row r="101" spans="2:9">
      <c r="B101">
        <v>77</v>
      </c>
      <c r="C101" s="8">
        <f t="shared" si="8"/>
        <v>3715.0870443596777</v>
      </c>
      <c r="D101" s="8">
        <f t="shared" si="9"/>
        <v>435365.44843032741</v>
      </c>
      <c r="E101" s="8">
        <f t="shared" si="10"/>
        <v>514500</v>
      </c>
      <c r="F101" s="8">
        <f t="shared" si="7"/>
        <v>0</v>
      </c>
      <c r="G101" s="8">
        <f t="shared" si="11"/>
        <v>435365.44843032741</v>
      </c>
      <c r="H101">
        <f t="shared" si="12"/>
        <v>77</v>
      </c>
      <c r="I101" t="str">
        <f t="shared" si="13"/>
        <v>No</v>
      </c>
    </row>
    <row r="102" spans="2:9">
      <c r="B102">
        <v>78</v>
      </c>
      <c r="C102" s="8">
        <f t="shared" si="8"/>
        <v>3715.0870443596777</v>
      </c>
      <c r="D102" s="8">
        <f t="shared" si="9"/>
        <v>431650.36138596776</v>
      </c>
      <c r="E102" s="8">
        <f t="shared" si="10"/>
        <v>514500</v>
      </c>
      <c r="F102" s="8">
        <f t="shared" si="7"/>
        <v>0</v>
      </c>
      <c r="G102" s="8">
        <f t="shared" si="11"/>
        <v>431650.36138596776</v>
      </c>
      <c r="H102">
        <f t="shared" si="12"/>
        <v>78</v>
      </c>
      <c r="I102" t="str">
        <f t="shared" si="13"/>
        <v>No</v>
      </c>
    </row>
    <row r="103" spans="2:9">
      <c r="B103">
        <v>79</v>
      </c>
      <c r="C103" s="8">
        <f t="shared" si="8"/>
        <v>3715.0870443596777</v>
      </c>
      <c r="D103" s="8">
        <f t="shared" si="9"/>
        <v>427935.27434160811</v>
      </c>
      <c r="E103" s="8">
        <f t="shared" si="10"/>
        <v>514500</v>
      </c>
      <c r="F103" s="8">
        <f t="shared" si="7"/>
        <v>0</v>
      </c>
      <c r="G103" s="8">
        <f t="shared" si="11"/>
        <v>427935.27434160811</v>
      </c>
      <c r="H103">
        <f t="shared" si="12"/>
        <v>79</v>
      </c>
      <c r="I103" t="str">
        <f t="shared" si="13"/>
        <v>No</v>
      </c>
    </row>
    <row r="104" spans="2:9">
      <c r="B104">
        <v>80</v>
      </c>
      <c r="C104" s="8">
        <f t="shared" si="8"/>
        <v>3715.0870443596777</v>
      </c>
      <c r="D104" s="8">
        <f t="shared" si="9"/>
        <v>424220.18729724846</v>
      </c>
      <c r="E104" s="8">
        <f t="shared" si="10"/>
        <v>514500</v>
      </c>
      <c r="F104" s="8">
        <f t="shared" si="7"/>
        <v>0</v>
      </c>
      <c r="G104" s="8">
        <f t="shared" si="11"/>
        <v>424220.18729724846</v>
      </c>
      <c r="H104">
        <f t="shared" si="12"/>
        <v>80</v>
      </c>
      <c r="I104" t="str">
        <f t="shared" si="13"/>
        <v>No</v>
      </c>
    </row>
    <row r="105" spans="2:9">
      <c r="B105">
        <v>81</v>
      </c>
      <c r="C105" s="8">
        <f t="shared" si="8"/>
        <v>3715.0870443596777</v>
      </c>
      <c r="D105" s="8">
        <f t="shared" si="9"/>
        <v>420505.10025288881</v>
      </c>
      <c r="E105" s="8">
        <f t="shared" si="10"/>
        <v>514500</v>
      </c>
      <c r="F105" s="8">
        <f t="shared" si="7"/>
        <v>0</v>
      </c>
      <c r="G105" s="8">
        <f t="shared" si="11"/>
        <v>420505.10025288881</v>
      </c>
      <c r="H105">
        <f t="shared" si="12"/>
        <v>81</v>
      </c>
      <c r="I105" t="str">
        <f t="shared" si="13"/>
        <v>No</v>
      </c>
    </row>
    <row r="106" spans="2:9">
      <c r="B106">
        <v>82</v>
      </c>
      <c r="C106" s="8">
        <f t="shared" si="8"/>
        <v>3715.0870443596777</v>
      </c>
      <c r="D106" s="8">
        <f t="shared" si="9"/>
        <v>416790.01320852916</v>
      </c>
      <c r="E106" s="8">
        <f t="shared" si="10"/>
        <v>514500</v>
      </c>
      <c r="F106" s="8">
        <f t="shared" si="7"/>
        <v>0</v>
      </c>
      <c r="G106" s="8">
        <f t="shared" si="11"/>
        <v>416790.01320852916</v>
      </c>
      <c r="H106">
        <f t="shared" si="12"/>
        <v>82</v>
      </c>
      <c r="I106" t="str">
        <f t="shared" si="13"/>
        <v>No</v>
      </c>
    </row>
    <row r="107" spans="2:9">
      <c r="B107">
        <v>83</v>
      </c>
      <c r="C107" s="8">
        <f t="shared" si="8"/>
        <v>3715.0870443596777</v>
      </c>
      <c r="D107" s="8">
        <f t="shared" si="9"/>
        <v>413074.9261641695</v>
      </c>
      <c r="E107" s="8">
        <f t="shared" si="10"/>
        <v>514500</v>
      </c>
      <c r="F107" s="8">
        <f t="shared" si="7"/>
        <v>0</v>
      </c>
      <c r="G107" s="8">
        <f t="shared" si="11"/>
        <v>413074.9261641695</v>
      </c>
      <c r="H107">
        <f t="shared" si="12"/>
        <v>83</v>
      </c>
      <c r="I107" t="str">
        <f t="shared" si="13"/>
        <v>No</v>
      </c>
    </row>
    <row r="108" spans="2:9">
      <c r="B108">
        <v>84</v>
      </c>
      <c r="C108" s="8">
        <f t="shared" si="8"/>
        <v>3715.0870443596777</v>
      </c>
      <c r="D108" s="8">
        <f t="shared" si="9"/>
        <v>409359.83911980985</v>
      </c>
      <c r="E108" s="8">
        <f t="shared" si="10"/>
        <v>514500</v>
      </c>
      <c r="F108" s="8">
        <f t="shared" si="7"/>
        <v>0</v>
      </c>
      <c r="G108" s="8">
        <f t="shared" si="11"/>
        <v>409359.83911980985</v>
      </c>
      <c r="H108">
        <f t="shared" si="12"/>
        <v>84</v>
      </c>
      <c r="I108" t="str">
        <f t="shared" si="13"/>
        <v>No</v>
      </c>
    </row>
    <row r="109" spans="2:9">
      <c r="B109">
        <v>85</v>
      </c>
      <c r="C109" s="8">
        <f t="shared" si="8"/>
        <v>3715.0870443596777</v>
      </c>
      <c r="D109" s="8">
        <f t="shared" si="9"/>
        <v>405644.7520754502</v>
      </c>
      <c r="E109" s="8">
        <f t="shared" si="10"/>
        <v>514500</v>
      </c>
      <c r="F109" s="8">
        <f t="shared" si="7"/>
        <v>0</v>
      </c>
      <c r="G109" s="8">
        <f t="shared" si="11"/>
        <v>405644.7520754502</v>
      </c>
      <c r="H109">
        <f t="shared" si="12"/>
        <v>85</v>
      </c>
      <c r="I109" t="str">
        <f t="shared" si="13"/>
        <v>No</v>
      </c>
    </row>
    <row r="110" spans="2:9">
      <c r="B110">
        <v>86</v>
      </c>
      <c r="C110" s="8">
        <f t="shared" si="8"/>
        <v>3715.0870443596777</v>
      </c>
      <c r="D110" s="8">
        <f t="shared" si="9"/>
        <v>401929.66503109055</v>
      </c>
      <c r="E110" s="8">
        <f t="shared" si="10"/>
        <v>514500</v>
      </c>
      <c r="F110" s="8">
        <f t="shared" si="7"/>
        <v>0</v>
      </c>
      <c r="G110" s="8">
        <f t="shared" si="11"/>
        <v>401929.66503109055</v>
      </c>
      <c r="H110">
        <f t="shared" si="12"/>
        <v>86</v>
      </c>
      <c r="I110" t="str">
        <f t="shared" si="13"/>
        <v>No</v>
      </c>
    </row>
    <row r="111" spans="2:9">
      <c r="B111">
        <v>87</v>
      </c>
      <c r="C111" s="8">
        <f t="shared" si="8"/>
        <v>3715.0870443596777</v>
      </c>
      <c r="D111" s="8">
        <f t="shared" si="9"/>
        <v>398214.5779867309</v>
      </c>
      <c r="E111" s="8">
        <f t="shared" si="10"/>
        <v>514500</v>
      </c>
      <c r="F111" s="8">
        <f t="shared" si="7"/>
        <v>0</v>
      </c>
      <c r="G111" s="8">
        <f t="shared" si="11"/>
        <v>398214.5779867309</v>
      </c>
      <c r="H111">
        <f t="shared" si="12"/>
        <v>87</v>
      </c>
      <c r="I111" t="str">
        <f t="shared" si="13"/>
        <v>No</v>
      </c>
    </row>
    <row r="112" spans="2:9">
      <c r="B112">
        <v>88</v>
      </c>
      <c r="C112" s="8">
        <f t="shared" si="8"/>
        <v>3715.0870443596777</v>
      </c>
      <c r="D112" s="8">
        <f t="shared" si="9"/>
        <v>394499.49094237125</v>
      </c>
      <c r="E112" s="8">
        <f t="shared" si="10"/>
        <v>514500</v>
      </c>
      <c r="F112" s="8">
        <f t="shared" si="7"/>
        <v>0</v>
      </c>
      <c r="G112" s="8">
        <f t="shared" si="11"/>
        <v>394499.49094237125</v>
      </c>
      <c r="H112">
        <f t="shared" si="12"/>
        <v>88</v>
      </c>
      <c r="I112" t="str">
        <f t="shared" si="13"/>
        <v>No</v>
      </c>
    </row>
    <row r="113" spans="2:9">
      <c r="B113">
        <v>89</v>
      </c>
      <c r="C113" s="8">
        <f t="shared" si="8"/>
        <v>3715.0870443596777</v>
      </c>
      <c r="D113" s="8">
        <f t="shared" si="9"/>
        <v>390784.4038980116</v>
      </c>
      <c r="E113" s="8">
        <f t="shared" si="10"/>
        <v>514500</v>
      </c>
      <c r="F113" s="8">
        <f t="shared" si="7"/>
        <v>0</v>
      </c>
      <c r="G113" s="8">
        <f t="shared" si="11"/>
        <v>390784.4038980116</v>
      </c>
      <c r="H113">
        <f t="shared" si="12"/>
        <v>89</v>
      </c>
      <c r="I113" t="str">
        <f t="shared" si="13"/>
        <v>No</v>
      </c>
    </row>
    <row r="114" spans="2:9">
      <c r="B114">
        <v>90</v>
      </c>
      <c r="C114" s="8">
        <f t="shared" si="8"/>
        <v>3715.0870443596777</v>
      </c>
      <c r="D114" s="8">
        <f t="shared" si="9"/>
        <v>387069.31685365195</v>
      </c>
      <c r="E114" s="8">
        <f t="shared" si="10"/>
        <v>514500</v>
      </c>
      <c r="F114" s="8">
        <f t="shared" si="7"/>
        <v>0</v>
      </c>
      <c r="G114" s="8">
        <f t="shared" si="11"/>
        <v>387069.31685365195</v>
      </c>
      <c r="H114">
        <f t="shared" si="12"/>
        <v>90</v>
      </c>
      <c r="I114" t="str">
        <f t="shared" si="13"/>
        <v>No</v>
      </c>
    </row>
    <row r="115" spans="2:9">
      <c r="B115">
        <v>91</v>
      </c>
      <c r="C115" s="8">
        <f t="shared" si="8"/>
        <v>3715.0870443596777</v>
      </c>
      <c r="D115" s="8">
        <f t="shared" si="9"/>
        <v>383354.2298092923</v>
      </c>
      <c r="E115" s="8">
        <f t="shared" si="10"/>
        <v>514500</v>
      </c>
      <c r="F115" s="8">
        <f t="shared" si="7"/>
        <v>0</v>
      </c>
      <c r="G115" s="8">
        <f t="shared" si="11"/>
        <v>383354.2298092923</v>
      </c>
      <c r="H115">
        <f t="shared" si="12"/>
        <v>91</v>
      </c>
      <c r="I115" t="str">
        <f t="shared" si="13"/>
        <v>No</v>
      </c>
    </row>
    <row r="116" spans="2:9">
      <c r="B116">
        <v>92</v>
      </c>
      <c r="C116" s="8">
        <f t="shared" si="8"/>
        <v>3715.0870443596777</v>
      </c>
      <c r="D116" s="8">
        <f t="shared" si="9"/>
        <v>379639.14276493265</v>
      </c>
      <c r="E116" s="8">
        <f t="shared" si="10"/>
        <v>514500</v>
      </c>
      <c r="F116" s="8">
        <f t="shared" si="7"/>
        <v>0</v>
      </c>
      <c r="G116" s="8">
        <f t="shared" si="11"/>
        <v>379639.14276493265</v>
      </c>
      <c r="H116">
        <f t="shared" si="12"/>
        <v>92</v>
      </c>
      <c r="I116" t="str">
        <f t="shared" si="13"/>
        <v>No</v>
      </c>
    </row>
    <row r="117" spans="2:9">
      <c r="B117">
        <v>93</v>
      </c>
      <c r="C117" s="8">
        <f t="shared" si="8"/>
        <v>3715.0870443596777</v>
      </c>
      <c r="D117" s="8">
        <f t="shared" si="9"/>
        <v>375924.055720573</v>
      </c>
      <c r="E117" s="8">
        <f t="shared" si="10"/>
        <v>514500</v>
      </c>
      <c r="F117" s="8">
        <f t="shared" si="7"/>
        <v>0</v>
      </c>
      <c r="G117" s="8">
        <f t="shared" si="11"/>
        <v>375924.055720573</v>
      </c>
      <c r="H117">
        <f t="shared" si="12"/>
        <v>93</v>
      </c>
      <c r="I117" t="str">
        <f t="shared" si="13"/>
        <v>No</v>
      </c>
    </row>
    <row r="118" spans="2:9">
      <c r="B118">
        <v>94</v>
      </c>
      <c r="C118" s="8">
        <f t="shared" si="8"/>
        <v>3715.0870443596777</v>
      </c>
      <c r="D118" s="8">
        <f t="shared" si="9"/>
        <v>372208.96867621335</v>
      </c>
      <c r="E118" s="8">
        <f t="shared" si="10"/>
        <v>514500</v>
      </c>
      <c r="F118" s="8">
        <f t="shared" si="7"/>
        <v>0</v>
      </c>
      <c r="G118" s="8">
        <f t="shared" si="11"/>
        <v>372208.96867621335</v>
      </c>
      <c r="H118">
        <f t="shared" si="12"/>
        <v>94</v>
      </c>
      <c r="I118" t="str">
        <f t="shared" si="13"/>
        <v>No</v>
      </c>
    </row>
    <row r="119" spans="2:9">
      <c r="B119">
        <v>95</v>
      </c>
      <c r="C119" s="8">
        <f t="shared" si="8"/>
        <v>3715.0870443596777</v>
      </c>
      <c r="D119" s="8">
        <f t="shared" si="9"/>
        <v>368493.8816318537</v>
      </c>
      <c r="E119" s="8">
        <f t="shared" si="10"/>
        <v>514500</v>
      </c>
      <c r="F119" s="8">
        <f t="shared" si="7"/>
        <v>0</v>
      </c>
      <c r="G119" s="8">
        <f t="shared" si="11"/>
        <v>368493.8816318537</v>
      </c>
      <c r="H119">
        <f t="shared" si="12"/>
        <v>95</v>
      </c>
      <c r="I119" t="str">
        <f t="shared" si="13"/>
        <v>No</v>
      </c>
    </row>
    <row r="120" spans="2:9">
      <c r="B120">
        <v>96</v>
      </c>
      <c r="C120" s="8">
        <f t="shared" si="8"/>
        <v>3715.0870443596777</v>
      </c>
      <c r="D120" s="8">
        <f t="shared" si="9"/>
        <v>364778.79458749405</v>
      </c>
      <c r="E120" s="8">
        <f t="shared" si="10"/>
        <v>514500</v>
      </c>
      <c r="F120" s="8">
        <f t="shared" si="7"/>
        <v>0</v>
      </c>
      <c r="G120" s="8">
        <f t="shared" si="11"/>
        <v>364778.79458749405</v>
      </c>
      <c r="H120">
        <f t="shared" si="12"/>
        <v>96</v>
      </c>
      <c r="I120" t="str">
        <f t="shared" si="13"/>
        <v>No</v>
      </c>
    </row>
    <row r="121" spans="2:9">
      <c r="B121">
        <v>97</v>
      </c>
      <c r="C121" s="8">
        <f t="shared" si="8"/>
        <v>3715.0870443596777</v>
      </c>
      <c r="D121" s="8">
        <f t="shared" si="9"/>
        <v>361063.7075431344</v>
      </c>
      <c r="E121" s="8">
        <f t="shared" si="10"/>
        <v>514500</v>
      </c>
      <c r="F121" s="8">
        <f t="shared" si="7"/>
        <v>0</v>
      </c>
      <c r="G121" s="8">
        <f t="shared" si="11"/>
        <v>361063.7075431344</v>
      </c>
      <c r="H121">
        <f t="shared" si="12"/>
        <v>97</v>
      </c>
      <c r="I121" t="str">
        <f t="shared" si="13"/>
        <v>No</v>
      </c>
    </row>
    <row r="122" spans="2:9">
      <c r="B122">
        <v>98</v>
      </c>
      <c r="C122" s="8">
        <f t="shared" si="8"/>
        <v>3715.0870443596777</v>
      </c>
      <c r="D122" s="8">
        <f t="shared" si="9"/>
        <v>357348.62049877475</v>
      </c>
      <c r="E122" s="8">
        <f t="shared" si="10"/>
        <v>514500</v>
      </c>
      <c r="F122" s="8">
        <f t="shared" si="7"/>
        <v>0</v>
      </c>
      <c r="G122" s="8">
        <f t="shared" si="11"/>
        <v>357348.62049877475</v>
      </c>
      <c r="H122">
        <f t="shared" si="12"/>
        <v>98</v>
      </c>
      <c r="I122" t="str">
        <f t="shared" si="13"/>
        <v>No</v>
      </c>
    </row>
    <row r="123" spans="2:9">
      <c r="B123">
        <v>99</v>
      </c>
      <c r="C123" s="8">
        <f t="shared" si="8"/>
        <v>3715.0870443596777</v>
      </c>
      <c r="D123" s="8">
        <f t="shared" si="9"/>
        <v>353633.5334544151</v>
      </c>
      <c r="E123" s="8">
        <f t="shared" si="10"/>
        <v>514500</v>
      </c>
      <c r="F123" s="8">
        <f t="shared" si="7"/>
        <v>0</v>
      </c>
      <c r="G123" s="8">
        <f t="shared" si="11"/>
        <v>353633.5334544151</v>
      </c>
      <c r="H123">
        <f t="shared" si="12"/>
        <v>99</v>
      </c>
      <c r="I123" t="str">
        <f t="shared" si="13"/>
        <v>No</v>
      </c>
    </row>
    <row r="124" spans="2:9">
      <c r="B124">
        <v>100</v>
      </c>
      <c r="C124" s="8">
        <f t="shared" si="8"/>
        <v>3715.0870443596777</v>
      </c>
      <c r="D124" s="8">
        <f t="shared" si="9"/>
        <v>349918.44641005545</v>
      </c>
      <c r="E124" s="8">
        <f t="shared" si="10"/>
        <v>514500</v>
      </c>
      <c r="F124" s="8">
        <f t="shared" si="7"/>
        <v>0</v>
      </c>
      <c r="G124" s="8">
        <f t="shared" si="11"/>
        <v>349918.44641005545</v>
      </c>
      <c r="H124">
        <f t="shared" si="12"/>
        <v>100</v>
      </c>
      <c r="I124" t="str">
        <f t="shared" si="13"/>
        <v>No</v>
      </c>
    </row>
    <row r="125" spans="2:9">
      <c r="B125">
        <v>101</v>
      </c>
      <c r="C125" s="8">
        <f t="shared" si="8"/>
        <v>3715.0870443596777</v>
      </c>
      <c r="D125" s="8">
        <f t="shared" si="9"/>
        <v>346203.3593656958</v>
      </c>
      <c r="E125" s="8">
        <f t="shared" si="10"/>
        <v>514500</v>
      </c>
      <c r="F125" s="8">
        <f t="shared" si="7"/>
        <v>0</v>
      </c>
      <c r="G125" s="8">
        <f t="shared" si="11"/>
        <v>346203.3593656958</v>
      </c>
      <c r="H125">
        <f t="shared" si="12"/>
        <v>101</v>
      </c>
      <c r="I125" t="str">
        <f t="shared" si="13"/>
        <v>No</v>
      </c>
    </row>
    <row r="126" spans="2:9">
      <c r="B126">
        <v>102</v>
      </c>
      <c r="C126" s="8">
        <f t="shared" si="8"/>
        <v>3715.0870443596777</v>
      </c>
      <c r="D126" s="8">
        <f t="shared" si="9"/>
        <v>342488.27232133615</v>
      </c>
      <c r="E126" s="8">
        <f t="shared" si="10"/>
        <v>514500</v>
      </c>
      <c r="F126" s="8">
        <f t="shared" si="7"/>
        <v>0</v>
      </c>
      <c r="G126" s="8">
        <f t="shared" si="11"/>
        <v>342488.27232133615</v>
      </c>
      <c r="H126">
        <f t="shared" si="12"/>
        <v>102</v>
      </c>
      <c r="I126" t="str">
        <f t="shared" si="13"/>
        <v>No</v>
      </c>
    </row>
    <row r="127" spans="2:9">
      <c r="B127">
        <v>103</v>
      </c>
      <c r="C127" s="8">
        <f t="shared" si="8"/>
        <v>3715.0870443596777</v>
      </c>
      <c r="D127" s="8">
        <f t="shared" si="9"/>
        <v>338773.1852769765</v>
      </c>
      <c r="E127" s="8">
        <f t="shared" si="10"/>
        <v>514500</v>
      </c>
      <c r="F127" s="8">
        <f t="shared" si="7"/>
        <v>0</v>
      </c>
      <c r="G127" s="8">
        <f t="shared" si="11"/>
        <v>338773.1852769765</v>
      </c>
      <c r="H127">
        <f t="shared" si="12"/>
        <v>103</v>
      </c>
      <c r="I127" t="str">
        <f t="shared" si="13"/>
        <v>No</v>
      </c>
    </row>
    <row r="128" spans="2:9">
      <c r="B128">
        <v>104</v>
      </c>
      <c r="C128" s="8">
        <f t="shared" si="8"/>
        <v>3715.0870443596777</v>
      </c>
      <c r="D128" s="8">
        <f t="shared" si="9"/>
        <v>335058.09823261685</v>
      </c>
      <c r="E128" s="8">
        <f t="shared" si="10"/>
        <v>514500</v>
      </c>
      <c r="F128" s="8">
        <f t="shared" si="7"/>
        <v>0</v>
      </c>
      <c r="G128" s="8">
        <f t="shared" si="11"/>
        <v>335058.09823261685</v>
      </c>
      <c r="H128">
        <f t="shared" si="12"/>
        <v>104</v>
      </c>
      <c r="I128" t="str">
        <f t="shared" si="13"/>
        <v>No</v>
      </c>
    </row>
    <row r="129" spans="2:9">
      <c r="B129">
        <v>105</v>
      </c>
      <c r="C129" s="8">
        <f t="shared" si="8"/>
        <v>3715.0870443596777</v>
      </c>
      <c r="D129" s="8">
        <f t="shared" si="9"/>
        <v>331343.01118825719</v>
      </c>
      <c r="E129" s="8">
        <f t="shared" si="10"/>
        <v>514500</v>
      </c>
      <c r="F129" s="8">
        <f t="shared" si="7"/>
        <v>0</v>
      </c>
      <c r="G129" s="8">
        <f t="shared" si="11"/>
        <v>331343.01118825719</v>
      </c>
      <c r="H129">
        <f t="shared" si="12"/>
        <v>105</v>
      </c>
      <c r="I129" t="str">
        <f t="shared" si="13"/>
        <v>No</v>
      </c>
    </row>
    <row r="130" spans="2:9">
      <c r="B130">
        <v>106</v>
      </c>
      <c r="C130" s="8">
        <f t="shared" si="8"/>
        <v>3715.0870443596777</v>
      </c>
      <c r="D130" s="8">
        <f t="shared" si="9"/>
        <v>327627.92414389754</v>
      </c>
      <c r="E130" s="8">
        <f t="shared" si="10"/>
        <v>514500</v>
      </c>
      <c r="F130" s="8">
        <f t="shared" si="7"/>
        <v>0</v>
      </c>
      <c r="G130" s="8">
        <f t="shared" si="11"/>
        <v>327627.92414389754</v>
      </c>
      <c r="H130">
        <f t="shared" si="12"/>
        <v>106</v>
      </c>
      <c r="I130" t="str">
        <f t="shared" si="13"/>
        <v>No</v>
      </c>
    </row>
    <row r="131" spans="2:9">
      <c r="B131">
        <v>107</v>
      </c>
      <c r="C131" s="8">
        <f t="shared" si="8"/>
        <v>3715.0870443596777</v>
      </c>
      <c r="D131" s="8">
        <f t="shared" si="9"/>
        <v>323912.83709953789</v>
      </c>
      <c r="E131" s="8">
        <f t="shared" si="10"/>
        <v>514500</v>
      </c>
      <c r="F131" s="8">
        <f t="shared" si="7"/>
        <v>0</v>
      </c>
      <c r="G131" s="8">
        <f t="shared" si="11"/>
        <v>323912.83709953789</v>
      </c>
      <c r="H131">
        <f t="shared" si="12"/>
        <v>107</v>
      </c>
      <c r="I131" t="str">
        <f t="shared" si="13"/>
        <v>No</v>
      </c>
    </row>
    <row r="132" spans="2:9">
      <c r="B132">
        <v>108</v>
      </c>
      <c r="C132" s="8">
        <f t="shared" si="8"/>
        <v>3715.0870443596777</v>
      </c>
      <c r="D132" s="8">
        <f t="shared" si="9"/>
        <v>320197.75005517824</v>
      </c>
      <c r="E132" s="8">
        <f t="shared" si="10"/>
        <v>514500</v>
      </c>
      <c r="F132" s="8">
        <f t="shared" si="7"/>
        <v>0</v>
      </c>
      <c r="G132" s="8">
        <f t="shared" si="11"/>
        <v>320197.75005517824</v>
      </c>
      <c r="H132">
        <f t="shared" si="12"/>
        <v>108</v>
      </c>
      <c r="I132" t="str">
        <f t="shared" si="13"/>
        <v>No</v>
      </c>
    </row>
    <row r="133" spans="2:9">
      <c r="B133">
        <v>109</v>
      </c>
      <c r="C133" s="8">
        <f t="shared" si="8"/>
        <v>3715.0870443596777</v>
      </c>
      <c r="D133" s="8">
        <f t="shared" si="9"/>
        <v>316482.66301081859</v>
      </c>
      <c r="E133" s="8">
        <f t="shared" si="10"/>
        <v>514500</v>
      </c>
      <c r="F133" s="8">
        <f t="shared" si="7"/>
        <v>0</v>
      </c>
      <c r="G133" s="8">
        <f t="shared" si="11"/>
        <v>316482.66301081859</v>
      </c>
      <c r="H133">
        <f t="shared" si="12"/>
        <v>109</v>
      </c>
      <c r="I133" t="str">
        <f t="shared" si="13"/>
        <v>No</v>
      </c>
    </row>
    <row r="134" spans="2:9">
      <c r="B134">
        <v>110</v>
      </c>
      <c r="C134" s="8">
        <f t="shared" si="8"/>
        <v>3715.0870443596777</v>
      </c>
      <c r="D134" s="8">
        <f t="shared" si="9"/>
        <v>312767.57596645894</v>
      </c>
      <c r="E134" s="8">
        <f t="shared" si="10"/>
        <v>514500</v>
      </c>
      <c r="F134" s="8">
        <f t="shared" si="7"/>
        <v>0</v>
      </c>
      <c r="G134" s="8">
        <f t="shared" si="11"/>
        <v>312767.57596645894</v>
      </c>
      <c r="H134">
        <f t="shared" si="12"/>
        <v>110</v>
      </c>
      <c r="I134" t="str">
        <f t="shared" si="13"/>
        <v>No</v>
      </c>
    </row>
    <row r="135" spans="2:9">
      <c r="B135">
        <v>111</v>
      </c>
      <c r="C135" s="8">
        <f t="shared" si="8"/>
        <v>3715.0870443596777</v>
      </c>
      <c r="D135" s="8">
        <f t="shared" si="9"/>
        <v>309052.48892209929</v>
      </c>
      <c r="E135" s="8">
        <f t="shared" si="10"/>
        <v>514500</v>
      </c>
      <c r="F135" s="8">
        <f t="shared" si="7"/>
        <v>0</v>
      </c>
      <c r="G135" s="8">
        <f t="shared" si="11"/>
        <v>309052.48892209929</v>
      </c>
      <c r="H135">
        <f t="shared" si="12"/>
        <v>111</v>
      </c>
      <c r="I135" t="str">
        <f t="shared" si="13"/>
        <v>No</v>
      </c>
    </row>
    <row r="136" spans="2:9">
      <c r="B136">
        <v>112</v>
      </c>
      <c r="C136" s="8">
        <f t="shared" si="8"/>
        <v>3715.0870443596777</v>
      </c>
      <c r="D136" s="8">
        <f t="shared" si="9"/>
        <v>305337.40187773964</v>
      </c>
      <c r="E136" s="8">
        <f t="shared" si="10"/>
        <v>514500</v>
      </c>
      <c r="F136" s="8">
        <f t="shared" si="7"/>
        <v>0</v>
      </c>
      <c r="G136" s="8">
        <f t="shared" si="11"/>
        <v>305337.40187773964</v>
      </c>
      <c r="H136">
        <f t="shared" si="12"/>
        <v>112</v>
      </c>
      <c r="I136" t="str">
        <f t="shared" si="13"/>
        <v>No</v>
      </c>
    </row>
    <row r="137" spans="2:9">
      <c r="B137">
        <v>113</v>
      </c>
      <c r="C137" s="8">
        <f t="shared" si="8"/>
        <v>3715.0870443596777</v>
      </c>
      <c r="D137" s="8">
        <f t="shared" si="9"/>
        <v>301622.31483337999</v>
      </c>
      <c r="E137" s="8">
        <f t="shared" si="10"/>
        <v>514500</v>
      </c>
      <c r="F137" s="8">
        <f t="shared" si="7"/>
        <v>0</v>
      </c>
      <c r="G137" s="8">
        <f t="shared" si="11"/>
        <v>301622.31483337999</v>
      </c>
      <c r="H137">
        <f t="shared" si="12"/>
        <v>113</v>
      </c>
      <c r="I137" t="str">
        <f t="shared" si="13"/>
        <v>No</v>
      </c>
    </row>
    <row r="138" spans="2:9">
      <c r="B138">
        <v>114</v>
      </c>
      <c r="C138" s="8">
        <f t="shared" si="8"/>
        <v>3715.0870443596777</v>
      </c>
      <c r="D138" s="8">
        <f t="shared" si="9"/>
        <v>297907.22778902034</v>
      </c>
      <c r="E138" s="8">
        <f t="shared" si="10"/>
        <v>514500</v>
      </c>
      <c r="F138" s="8">
        <f t="shared" si="7"/>
        <v>0</v>
      </c>
      <c r="G138" s="8">
        <f t="shared" si="11"/>
        <v>297907.22778902034</v>
      </c>
      <c r="H138">
        <f t="shared" si="12"/>
        <v>114</v>
      </c>
      <c r="I138" t="str">
        <f t="shared" si="13"/>
        <v>No</v>
      </c>
    </row>
    <row r="139" spans="2:9">
      <c r="B139">
        <v>115</v>
      </c>
      <c r="C139" s="8">
        <f t="shared" si="8"/>
        <v>3715.0870443596777</v>
      </c>
      <c r="D139" s="8">
        <f t="shared" si="9"/>
        <v>294192.14074466069</v>
      </c>
      <c r="E139" s="8">
        <f t="shared" si="10"/>
        <v>514500</v>
      </c>
      <c r="F139" s="8">
        <f t="shared" si="7"/>
        <v>0</v>
      </c>
      <c r="G139" s="8">
        <f t="shared" si="11"/>
        <v>294192.14074466069</v>
      </c>
      <c r="H139">
        <f t="shared" si="12"/>
        <v>115</v>
      </c>
      <c r="I139" t="str">
        <f t="shared" si="13"/>
        <v>No</v>
      </c>
    </row>
    <row r="140" spans="2:9">
      <c r="B140">
        <v>116</v>
      </c>
      <c r="C140" s="8">
        <f t="shared" si="8"/>
        <v>3715.0870443596777</v>
      </c>
      <c r="D140" s="8">
        <f t="shared" si="9"/>
        <v>290477.05370030104</v>
      </c>
      <c r="E140" s="8">
        <f t="shared" si="10"/>
        <v>514500</v>
      </c>
      <c r="F140" s="8">
        <f t="shared" si="7"/>
        <v>0</v>
      </c>
      <c r="G140" s="8">
        <f t="shared" si="11"/>
        <v>290477.05370030104</v>
      </c>
      <c r="H140">
        <f t="shared" si="12"/>
        <v>116</v>
      </c>
      <c r="I140" t="str">
        <f t="shared" si="13"/>
        <v>No</v>
      </c>
    </row>
    <row r="141" spans="2:9">
      <c r="B141">
        <v>117</v>
      </c>
      <c r="C141" s="8">
        <f t="shared" si="8"/>
        <v>3715.0870443596777</v>
      </c>
      <c r="D141" s="8">
        <f t="shared" si="9"/>
        <v>286761.96665594139</v>
      </c>
      <c r="E141" s="8">
        <f t="shared" si="10"/>
        <v>514500</v>
      </c>
      <c r="F141" s="8">
        <f t="shared" si="7"/>
        <v>0</v>
      </c>
      <c r="G141" s="8">
        <f t="shared" si="11"/>
        <v>286761.96665594139</v>
      </c>
      <c r="H141">
        <f t="shared" si="12"/>
        <v>117</v>
      </c>
      <c r="I141" t="str">
        <f t="shared" si="13"/>
        <v>No</v>
      </c>
    </row>
    <row r="142" spans="2:9">
      <c r="B142">
        <v>118</v>
      </c>
      <c r="C142" s="8">
        <f t="shared" si="8"/>
        <v>3715.0870443596777</v>
      </c>
      <c r="D142" s="8">
        <f t="shared" si="9"/>
        <v>283046.87961158174</v>
      </c>
      <c r="E142" s="8">
        <f t="shared" si="10"/>
        <v>514500</v>
      </c>
      <c r="F142" s="8">
        <f t="shared" si="7"/>
        <v>0</v>
      </c>
      <c r="G142" s="8">
        <f t="shared" si="11"/>
        <v>283046.87961158174</v>
      </c>
      <c r="H142">
        <f t="shared" si="12"/>
        <v>118</v>
      </c>
      <c r="I142" t="str">
        <f t="shared" si="13"/>
        <v>No</v>
      </c>
    </row>
    <row r="143" spans="2:9">
      <c r="B143">
        <v>119</v>
      </c>
      <c r="C143" s="8">
        <f t="shared" si="8"/>
        <v>3715.0870443596777</v>
      </c>
      <c r="D143" s="8">
        <f t="shared" si="9"/>
        <v>279331.79256722209</v>
      </c>
      <c r="E143" s="8">
        <f t="shared" si="10"/>
        <v>514500</v>
      </c>
      <c r="F143" s="8">
        <f t="shared" si="7"/>
        <v>0</v>
      </c>
      <c r="G143" s="8">
        <f t="shared" si="11"/>
        <v>279331.79256722209</v>
      </c>
      <c r="H143">
        <f t="shared" si="12"/>
        <v>119</v>
      </c>
      <c r="I143" t="str">
        <f t="shared" si="13"/>
        <v>No</v>
      </c>
    </row>
    <row r="144" spans="2:9">
      <c r="B144">
        <v>120</v>
      </c>
      <c r="C144" s="8">
        <f t="shared" si="8"/>
        <v>3715.0870443596777</v>
      </c>
      <c r="D144" s="8">
        <f t="shared" si="9"/>
        <v>275616.70552286244</v>
      </c>
      <c r="E144" s="8">
        <f t="shared" si="10"/>
        <v>514500</v>
      </c>
      <c r="F144" s="8">
        <f t="shared" si="7"/>
        <v>0</v>
      </c>
      <c r="G144" s="8">
        <f t="shared" si="11"/>
        <v>275616.70552286244</v>
      </c>
      <c r="H144">
        <f t="shared" si="12"/>
        <v>120</v>
      </c>
      <c r="I144" t="str">
        <f t="shared" si="13"/>
        <v>No</v>
      </c>
    </row>
    <row r="145" spans="2:9">
      <c r="B145">
        <v>121</v>
      </c>
      <c r="C145" s="8">
        <f t="shared" si="8"/>
        <v>3715.0870443596777</v>
      </c>
      <c r="D145" s="8">
        <f t="shared" si="9"/>
        <v>271901.61847850279</v>
      </c>
      <c r="E145" s="8">
        <f t="shared" si="10"/>
        <v>514500</v>
      </c>
      <c r="F145" s="8">
        <f t="shared" si="7"/>
        <v>0</v>
      </c>
      <c r="G145" s="8">
        <f t="shared" si="11"/>
        <v>271901.61847850279</v>
      </c>
      <c r="H145">
        <f t="shared" si="12"/>
        <v>121</v>
      </c>
      <c r="I145" t="str">
        <f t="shared" si="13"/>
        <v>No</v>
      </c>
    </row>
    <row r="146" spans="2:9">
      <c r="B146">
        <v>122</v>
      </c>
      <c r="C146" s="8">
        <f t="shared" si="8"/>
        <v>3715.0870443596777</v>
      </c>
      <c r="D146" s="8">
        <f t="shared" si="9"/>
        <v>268186.53143414314</v>
      </c>
      <c r="E146" s="8">
        <f t="shared" si="10"/>
        <v>514500</v>
      </c>
      <c r="F146" s="8">
        <f t="shared" si="7"/>
        <v>0</v>
      </c>
      <c r="G146" s="8">
        <f t="shared" si="11"/>
        <v>268186.53143414314</v>
      </c>
      <c r="H146">
        <f t="shared" si="12"/>
        <v>122</v>
      </c>
      <c r="I146" t="str">
        <f t="shared" si="13"/>
        <v>No</v>
      </c>
    </row>
    <row r="147" spans="2:9">
      <c r="B147">
        <v>123</v>
      </c>
      <c r="C147" s="8">
        <f t="shared" si="8"/>
        <v>3715.0870443596777</v>
      </c>
      <c r="D147" s="8">
        <f t="shared" si="9"/>
        <v>264471.44438978349</v>
      </c>
      <c r="E147" s="8">
        <f t="shared" si="10"/>
        <v>514500</v>
      </c>
      <c r="F147" s="8">
        <f t="shared" si="7"/>
        <v>0</v>
      </c>
      <c r="G147" s="8">
        <f t="shared" si="11"/>
        <v>264471.44438978349</v>
      </c>
      <c r="H147">
        <f t="shared" si="12"/>
        <v>123</v>
      </c>
      <c r="I147" t="str">
        <f t="shared" si="13"/>
        <v>No</v>
      </c>
    </row>
    <row r="148" spans="2:9">
      <c r="B148">
        <v>124</v>
      </c>
      <c r="C148" s="8">
        <f t="shared" si="8"/>
        <v>3715.0870443596777</v>
      </c>
      <c r="D148" s="8">
        <f t="shared" si="9"/>
        <v>260756.35734542381</v>
      </c>
      <c r="E148" s="8">
        <f t="shared" si="10"/>
        <v>514500</v>
      </c>
      <c r="F148" s="8">
        <f t="shared" si="7"/>
        <v>0</v>
      </c>
      <c r="G148" s="8">
        <f t="shared" si="11"/>
        <v>260756.35734542381</v>
      </c>
      <c r="H148">
        <f t="shared" si="12"/>
        <v>124</v>
      </c>
      <c r="I148" t="str">
        <f t="shared" si="13"/>
        <v>No</v>
      </c>
    </row>
    <row r="149" spans="2:9">
      <c r="B149">
        <v>125</v>
      </c>
      <c r="C149" s="8">
        <f t="shared" si="8"/>
        <v>3715.0870443596777</v>
      </c>
      <c r="D149" s="8">
        <f t="shared" si="9"/>
        <v>257041.27030106413</v>
      </c>
      <c r="E149" s="8">
        <f t="shared" si="10"/>
        <v>514500</v>
      </c>
      <c r="F149" s="8">
        <f t="shared" si="7"/>
        <v>0</v>
      </c>
      <c r="G149" s="8">
        <f t="shared" si="11"/>
        <v>257041.27030106413</v>
      </c>
      <c r="H149">
        <f t="shared" si="12"/>
        <v>125</v>
      </c>
      <c r="I149" t="str">
        <f t="shared" si="13"/>
        <v>No</v>
      </c>
    </row>
    <row r="150" spans="2:9">
      <c r="B150">
        <v>126</v>
      </c>
      <c r="C150" s="8">
        <f t="shared" si="8"/>
        <v>3715.0870443596777</v>
      </c>
      <c r="D150" s="8">
        <f t="shared" si="9"/>
        <v>253326.18325670445</v>
      </c>
      <c r="E150" s="8">
        <f t="shared" si="10"/>
        <v>514500</v>
      </c>
      <c r="F150" s="8">
        <f t="shared" si="7"/>
        <v>0</v>
      </c>
      <c r="G150" s="8">
        <f t="shared" si="11"/>
        <v>253326.18325670445</v>
      </c>
      <c r="H150">
        <f t="shared" si="12"/>
        <v>126</v>
      </c>
      <c r="I150" t="str">
        <f t="shared" si="13"/>
        <v>No</v>
      </c>
    </row>
    <row r="151" spans="2:9">
      <c r="B151">
        <v>127</v>
      </c>
      <c r="C151" s="8">
        <f t="shared" si="8"/>
        <v>3715.0870443596777</v>
      </c>
      <c r="D151" s="8">
        <f t="shared" si="9"/>
        <v>249611.09621234477</v>
      </c>
      <c r="E151" s="8">
        <f t="shared" si="10"/>
        <v>514500</v>
      </c>
      <c r="F151" s="8">
        <f t="shared" si="7"/>
        <v>0</v>
      </c>
      <c r="G151" s="8">
        <f t="shared" si="11"/>
        <v>249611.09621234477</v>
      </c>
      <c r="H151">
        <f t="shared" si="12"/>
        <v>127</v>
      </c>
      <c r="I151" t="str">
        <f t="shared" si="13"/>
        <v>No</v>
      </c>
    </row>
    <row r="152" spans="2:9">
      <c r="B152">
        <v>128</v>
      </c>
      <c r="C152" s="8">
        <f t="shared" si="8"/>
        <v>3715.0870443596777</v>
      </c>
      <c r="D152" s="8">
        <f t="shared" si="9"/>
        <v>245896.00916798509</v>
      </c>
      <c r="E152" s="8">
        <f t="shared" si="10"/>
        <v>514500</v>
      </c>
      <c r="F152" s="8">
        <f t="shared" si="7"/>
        <v>0</v>
      </c>
      <c r="G152" s="8">
        <f t="shared" si="11"/>
        <v>245896.00916798509</v>
      </c>
      <c r="H152">
        <f t="shared" si="12"/>
        <v>128</v>
      </c>
      <c r="I152" t="str">
        <f t="shared" si="13"/>
        <v>No</v>
      </c>
    </row>
    <row r="153" spans="2:9">
      <c r="B153">
        <v>129</v>
      </c>
      <c r="C153" s="8">
        <f t="shared" si="8"/>
        <v>3715.0870443596777</v>
      </c>
      <c r="D153" s="8">
        <f t="shared" si="9"/>
        <v>242180.92212362541</v>
      </c>
      <c r="E153" s="8">
        <f t="shared" si="10"/>
        <v>514500</v>
      </c>
      <c r="F153" s="8">
        <f t="shared" si="7"/>
        <v>0</v>
      </c>
      <c r="G153" s="8">
        <f t="shared" si="11"/>
        <v>242180.92212362541</v>
      </c>
      <c r="H153">
        <f t="shared" si="12"/>
        <v>129</v>
      </c>
      <c r="I153" t="str">
        <f t="shared" si="13"/>
        <v>No</v>
      </c>
    </row>
    <row r="154" spans="2:9">
      <c r="B154">
        <v>130</v>
      </c>
      <c r="C154" s="8">
        <f t="shared" si="8"/>
        <v>3715.0870443596777</v>
      </c>
      <c r="D154" s="8">
        <f t="shared" si="9"/>
        <v>238465.83507926573</v>
      </c>
      <c r="E154" s="8">
        <f t="shared" si="10"/>
        <v>514500</v>
      </c>
      <c r="F154" s="8">
        <f t="shared" ref="F154:F217" si="14">IF((D154-E154)*$C$10/12&lt;0,0,(D154-E154)*$C$10/12)</f>
        <v>0</v>
      </c>
      <c r="G154" s="8">
        <f t="shared" si="11"/>
        <v>238465.83507926573</v>
      </c>
      <c r="H154">
        <f t="shared" si="12"/>
        <v>130</v>
      </c>
      <c r="I154" t="str">
        <f t="shared" si="13"/>
        <v>No</v>
      </c>
    </row>
    <row r="155" spans="2:9">
      <c r="B155">
        <v>131</v>
      </c>
      <c r="C155" s="8">
        <f t="shared" ref="C155:C218" si="15">C154</f>
        <v>3715.0870443596777</v>
      </c>
      <c r="D155" s="8">
        <f t="shared" ref="D155:D218" si="16">IF((G154-C155)&lt;0,0,G154-C155)</f>
        <v>234750.74803490605</v>
      </c>
      <c r="E155" s="8">
        <f t="shared" ref="E155:E218" si="17">IF((E154+$C$13)&gt;D155,E154,E154+$C$13)</f>
        <v>514500</v>
      </c>
      <c r="F155" s="8">
        <f t="shared" si="14"/>
        <v>0</v>
      </c>
      <c r="G155" s="8">
        <f t="shared" ref="G155:G218" si="18">D155+F155</f>
        <v>234750.74803490605</v>
      </c>
      <c r="H155">
        <f t="shared" ref="H155:H218" si="19">IF(F155&lt;1,B155,"No")</f>
        <v>131</v>
      </c>
      <c r="I155" t="str">
        <f t="shared" ref="I155:I218" si="20">IF(D155&gt;0,"No",B155)</f>
        <v>No</v>
      </c>
    </row>
    <row r="156" spans="2:9">
      <c r="B156">
        <v>132</v>
      </c>
      <c r="C156" s="8">
        <f t="shared" si="15"/>
        <v>3715.0870443596777</v>
      </c>
      <c r="D156" s="8">
        <f t="shared" si="16"/>
        <v>231035.66099054637</v>
      </c>
      <c r="E156" s="8">
        <f t="shared" si="17"/>
        <v>514500</v>
      </c>
      <c r="F156" s="8">
        <f t="shared" si="14"/>
        <v>0</v>
      </c>
      <c r="G156" s="8">
        <f t="shared" si="18"/>
        <v>231035.66099054637</v>
      </c>
      <c r="H156">
        <f t="shared" si="19"/>
        <v>132</v>
      </c>
      <c r="I156" t="str">
        <f t="shared" si="20"/>
        <v>No</v>
      </c>
    </row>
    <row r="157" spans="2:9">
      <c r="B157">
        <v>133</v>
      </c>
      <c r="C157" s="8">
        <f t="shared" si="15"/>
        <v>3715.0870443596777</v>
      </c>
      <c r="D157" s="8">
        <f t="shared" si="16"/>
        <v>227320.57394618669</v>
      </c>
      <c r="E157" s="8">
        <f t="shared" si="17"/>
        <v>514500</v>
      </c>
      <c r="F157" s="8">
        <f t="shared" si="14"/>
        <v>0</v>
      </c>
      <c r="G157" s="8">
        <f t="shared" si="18"/>
        <v>227320.57394618669</v>
      </c>
      <c r="H157">
        <f t="shared" si="19"/>
        <v>133</v>
      </c>
      <c r="I157" t="str">
        <f t="shared" si="20"/>
        <v>No</v>
      </c>
    </row>
    <row r="158" spans="2:9">
      <c r="B158">
        <v>134</v>
      </c>
      <c r="C158" s="8">
        <f t="shared" si="15"/>
        <v>3715.0870443596777</v>
      </c>
      <c r="D158" s="8">
        <f t="shared" si="16"/>
        <v>223605.48690182701</v>
      </c>
      <c r="E158" s="8">
        <f t="shared" si="17"/>
        <v>514500</v>
      </c>
      <c r="F158" s="8">
        <f t="shared" si="14"/>
        <v>0</v>
      </c>
      <c r="G158" s="8">
        <f t="shared" si="18"/>
        <v>223605.48690182701</v>
      </c>
      <c r="H158">
        <f t="shared" si="19"/>
        <v>134</v>
      </c>
      <c r="I158" t="str">
        <f t="shared" si="20"/>
        <v>No</v>
      </c>
    </row>
    <row r="159" spans="2:9">
      <c r="B159">
        <v>135</v>
      </c>
      <c r="C159" s="8">
        <f t="shared" si="15"/>
        <v>3715.0870443596777</v>
      </c>
      <c r="D159" s="8">
        <f t="shared" si="16"/>
        <v>219890.39985746733</v>
      </c>
      <c r="E159" s="8">
        <f t="shared" si="17"/>
        <v>514500</v>
      </c>
      <c r="F159" s="8">
        <f t="shared" si="14"/>
        <v>0</v>
      </c>
      <c r="G159" s="8">
        <f t="shared" si="18"/>
        <v>219890.39985746733</v>
      </c>
      <c r="H159">
        <f t="shared" si="19"/>
        <v>135</v>
      </c>
      <c r="I159" t="str">
        <f t="shared" si="20"/>
        <v>No</v>
      </c>
    </row>
    <row r="160" spans="2:9">
      <c r="B160">
        <v>136</v>
      </c>
      <c r="C160" s="8">
        <f t="shared" si="15"/>
        <v>3715.0870443596777</v>
      </c>
      <c r="D160" s="8">
        <f t="shared" si="16"/>
        <v>216175.31281310765</v>
      </c>
      <c r="E160" s="8">
        <f t="shared" si="17"/>
        <v>514500</v>
      </c>
      <c r="F160" s="8">
        <f t="shared" si="14"/>
        <v>0</v>
      </c>
      <c r="G160" s="8">
        <f t="shared" si="18"/>
        <v>216175.31281310765</v>
      </c>
      <c r="H160">
        <f t="shared" si="19"/>
        <v>136</v>
      </c>
      <c r="I160" t="str">
        <f t="shared" si="20"/>
        <v>No</v>
      </c>
    </row>
    <row r="161" spans="2:9">
      <c r="B161">
        <v>137</v>
      </c>
      <c r="C161" s="8">
        <f t="shared" si="15"/>
        <v>3715.0870443596777</v>
      </c>
      <c r="D161" s="8">
        <f t="shared" si="16"/>
        <v>212460.22576874797</v>
      </c>
      <c r="E161" s="8">
        <f t="shared" si="17"/>
        <v>514500</v>
      </c>
      <c r="F161" s="8">
        <f t="shared" si="14"/>
        <v>0</v>
      </c>
      <c r="G161" s="8">
        <f t="shared" si="18"/>
        <v>212460.22576874797</v>
      </c>
      <c r="H161">
        <f t="shared" si="19"/>
        <v>137</v>
      </c>
      <c r="I161" t="str">
        <f t="shared" si="20"/>
        <v>No</v>
      </c>
    </row>
    <row r="162" spans="2:9">
      <c r="B162">
        <v>138</v>
      </c>
      <c r="C162" s="8">
        <f t="shared" si="15"/>
        <v>3715.0870443596777</v>
      </c>
      <c r="D162" s="8">
        <f t="shared" si="16"/>
        <v>208745.13872438829</v>
      </c>
      <c r="E162" s="8">
        <f t="shared" si="17"/>
        <v>514500</v>
      </c>
      <c r="F162" s="8">
        <f t="shared" si="14"/>
        <v>0</v>
      </c>
      <c r="G162" s="8">
        <f t="shared" si="18"/>
        <v>208745.13872438829</v>
      </c>
      <c r="H162">
        <f t="shared" si="19"/>
        <v>138</v>
      </c>
      <c r="I162" t="str">
        <f t="shared" si="20"/>
        <v>No</v>
      </c>
    </row>
    <row r="163" spans="2:9">
      <c r="B163">
        <v>139</v>
      </c>
      <c r="C163" s="8">
        <f t="shared" si="15"/>
        <v>3715.0870443596777</v>
      </c>
      <c r="D163" s="8">
        <f t="shared" si="16"/>
        <v>205030.05168002861</v>
      </c>
      <c r="E163" s="8">
        <f t="shared" si="17"/>
        <v>514500</v>
      </c>
      <c r="F163" s="8">
        <f t="shared" si="14"/>
        <v>0</v>
      </c>
      <c r="G163" s="8">
        <f t="shared" si="18"/>
        <v>205030.05168002861</v>
      </c>
      <c r="H163">
        <f t="shared" si="19"/>
        <v>139</v>
      </c>
      <c r="I163" t="str">
        <f t="shared" si="20"/>
        <v>No</v>
      </c>
    </row>
    <row r="164" spans="2:9">
      <c r="B164">
        <v>140</v>
      </c>
      <c r="C164" s="8">
        <f t="shared" si="15"/>
        <v>3715.0870443596777</v>
      </c>
      <c r="D164" s="8">
        <f t="shared" si="16"/>
        <v>201314.96463566893</v>
      </c>
      <c r="E164" s="8">
        <f t="shared" si="17"/>
        <v>514500</v>
      </c>
      <c r="F164" s="8">
        <f t="shared" si="14"/>
        <v>0</v>
      </c>
      <c r="G164" s="8">
        <f t="shared" si="18"/>
        <v>201314.96463566893</v>
      </c>
      <c r="H164">
        <f t="shared" si="19"/>
        <v>140</v>
      </c>
      <c r="I164" t="str">
        <f t="shared" si="20"/>
        <v>No</v>
      </c>
    </row>
    <row r="165" spans="2:9">
      <c r="B165">
        <v>141</v>
      </c>
      <c r="C165" s="8">
        <f t="shared" si="15"/>
        <v>3715.0870443596777</v>
      </c>
      <c r="D165" s="8">
        <f t="shared" si="16"/>
        <v>197599.87759130925</v>
      </c>
      <c r="E165" s="8">
        <f t="shared" si="17"/>
        <v>514500</v>
      </c>
      <c r="F165" s="8">
        <f t="shared" si="14"/>
        <v>0</v>
      </c>
      <c r="G165" s="8">
        <f t="shared" si="18"/>
        <v>197599.87759130925</v>
      </c>
      <c r="H165">
        <f t="shared" si="19"/>
        <v>141</v>
      </c>
      <c r="I165" t="str">
        <f t="shared" si="20"/>
        <v>No</v>
      </c>
    </row>
    <row r="166" spans="2:9">
      <c r="B166">
        <v>142</v>
      </c>
      <c r="C166" s="8">
        <f t="shared" si="15"/>
        <v>3715.0870443596777</v>
      </c>
      <c r="D166" s="8">
        <f t="shared" si="16"/>
        <v>193884.79054694957</v>
      </c>
      <c r="E166" s="8">
        <f t="shared" si="17"/>
        <v>514500</v>
      </c>
      <c r="F166" s="8">
        <f t="shared" si="14"/>
        <v>0</v>
      </c>
      <c r="G166" s="8">
        <f t="shared" si="18"/>
        <v>193884.79054694957</v>
      </c>
      <c r="H166">
        <f t="shared" si="19"/>
        <v>142</v>
      </c>
      <c r="I166" t="str">
        <f t="shared" si="20"/>
        <v>No</v>
      </c>
    </row>
    <row r="167" spans="2:9">
      <c r="B167">
        <v>143</v>
      </c>
      <c r="C167" s="8">
        <f t="shared" si="15"/>
        <v>3715.0870443596777</v>
      </c>
      <c r="D167" s="8">
        <f t="shared" si="16"/>
        <v>190169.70350258989</v>
      </c>
      <c r="E167" s="8">
        <f t="shared" si="17"/>
        <v>514500</v>
      </c>
      <c r="F167" s="8">
        <f t="shared" si="14"/>
        <v>0</v>
      </c>
      <c r="G167" s="8">
        <f t="shared" si="18"/>
        <v>190169.70350258989</v>
      </c>
      <c r="H167">
        <f t="shared" si="19"/>
        <v>143</v>
      </c>
      <c r="I167" t="str">
        <f t="shared" si="20"/>
        <v>No</v>
      </c>
    </row>
    <row r="168" spans="2:9">
      <c r="B168">
        <v>144</v>
      </c>
      <c r="C168" s="8">
        <f t="shared" si="15"/>
        <v>3715.0870443596777</v>
      </c>
      <c r="D168" s="8">
        <f t="shared" si="16"/>
        <v>186454.61645823022</v>
      </c>
      <c r="E168" s="8">
        <f t="shared" si="17"/>
        <v>514500</v>
      </c>
      <c r="F168" s="8">
        <f t="shared" si="14"/>
        <v>0</v>
      </c>
      <c r="G168" s="8">
        <f t="shared" si="18"/>
        <v>186454.61645823022</v>
      </c>
      <c r="H168">
        <f t="shared" si="19"/>
        <v>144</v>
      </c>
      <c r="I168" t="str">
        <f t="shared" si="20"/>
        <v>No</v>
      </c>
    </row>
    <row r="169" spans="2:9">
      <c r="B169">
        <v>145</v>
      </c>
      <c r="C169" s="8">
        <f t="shared" si="15"/>
        <v>3715.0870443596777</v>
      </c>
      <c r="D169" s="8">
        <f t="shared" si="16"/>
        <v>182739.52941387054</v>
      </c>
      <c r="E169" s="8">
        <f t="shared" si="17"/>
        <v>514500</v>
      </c>
      <c r="F169" s="8">
        <f t="shared" si="14"/>
        <v>0</v>
      </c>
      <c r="G169" s="8">
        <f t="shared" si="18"/>
        <v>182739.52941387054</v>
      </c>
      <c r="H169">
        <f t="shared" si="19"/>
        <v>145</v>
      </c>
      <c r="I169" t="str">
        <f t="shared" si="20"/>
        <v>No</v>
      </c>
    </row>
    <row r="170" spans="2:9">
      <c r="B170">
        <v>146</v>
      </c>
      <c r="C170" s="8">
        <f t="shared" si="15"/>
        <v>3715.0870443596777</v>
      </c>
      <c r="D170" s="8">
        <f t="shared" si="16"/>
        <v>179024.44236951086</v>
      </c>
      <c r="E170" s="8">
        <f t="shared" si="17"/>
        <v>514500</v>
      </c>
      <c r="F170" s="8">
        <f t="shared" si="14"/>
        <v>0</v>
      </c>
      <c r="G170" s="8">
        <f t="shared" si="18"/>
        <v>179024.44236951086</v>
      </c>
      <c r="H170">
        <f t="shared" si="19"/>
        <v>146</v>
      </c>
      <c r="I170" t="str">
        <f t="shared" si="20"/>
        <v>No</v>
      </c>
    </row>
    <row r="171" spans="2:9">
      <c r="B171">
        <v>147</v>
      </c>
      <c r="C171" s="8">
        <f t="shared" si="15"/>
        <v>3715.0870443596777</v>
      </c>
      <c r="D171" s="8">
        <f t="shared" si="16"/>
        <v>175309.35532515118</v>
      </c>
      <c r="E171" s="8">
        <f t="shared" si="17"/>
        <v>514500</v>
      </c>
      <c r="F171" s="8">
        <f t="shared" si="14"/>
        <v>0</v>
      </c>
      <c r="G171" s="8">
        <f t="shared" si="18"/>
        <v>175309.35532515118</v>
      </c>
      <c r="H171">
        <f t="shared" si="19"/>
        <v>147</v>
      </c>
      <c r="I171" t="str">
        <f t="shared" si="20"/>
        <v>No</v>
      </c>
    </row>
    <row r="172" spans="2:9">
      <c r="B172">
        <v>148</v>
      </c>
      <c r="C172" s="8">
        <f t="shared" si="15"/>
        <v>3715.0870443596777</v>
      </c>
      <c r="D172" s="8">
        <f t="shared" si="16"/>
        <v>171594.2682807915</v>
      </c>
      <c r="E172" s="8">
        <f t="shared" si="17"/>
        <v>514500</v>
      </c>
      <c r="F172" s="8">
        <f t="shared" si="14"/>
        <v>0</v>
      </c>
      <c r="G172" s="8">
        <f t="shared" si="18"/>
        <v>171594.2682807915</v>
      </c>
      <c r="H172">
        <f t="shared" si="19"/>
        <v>148</v>
      </c>
      <c r="I172" t="str">
        <f t="shared" si="20"/>
        <v>No</v>
      </c>
    </row>
    <row r="173" spans="2:9">
      <c r="B173">
        <v>149</v>
      </c>
      <c r="C173" s="8">
        <f t="shared" si="15"/>
        <v>3715.0870443596777</v>
      </c>
      <c r="D173" s="8">
        <f t="shared" si="16"/>
        <v>167879.18123643182</v>
      </c>
      <c r="E173" s="8">
        <f t="shared" si="17"/>
        <v>514500</v>
      </c>
      <c r="F173" s="8">
        <f t="shared" si="14"/>
        <v>0</v>
      </c>
      <c r="G173" s="8">
        <f t="shared" si="18"/>
        <v>167879.18123643182</v>
      </c>
      <c r="H173">
        <f t="shared" si="19"/>
        <v>149</v>
      </c>
      <c r="I173" t="str">
        <f t="shared" si="20"/>
        <v>No</v>
      </c>
    </row>
    <row r="174" spans="2:9">
      <c r="B174">
        <v>150</v>
      </c>
      <c r="C174" s="8">
        <f t="shared" si="15"/>
        <v>3715.0870443596777</v>
      </c>
      <c r="D174" s="8">
        <f t="shared" si="16"/>
        <v>164164.09419207214</v>
      </c>
      <c r="E174" s="8">
        <f t="shared" si="17"/>
        <v>514500</v>
      </c>
      <c r="F174" s="8">
        <f t="shared" si="14"/>
        <v>0</v>
      </c>
      <c r="G174" s="8">
        <f t="shared" si="18"/>
        <v>164164.09419207214</v>
      </c>
      <c r="H174">
        <f t="shared" si="19"/>
        <v>150</v>
      </c>
      <c r="I174" t="str">
        <f t="shared" si="20"/>
        <v>No</v>
      </c>
    </row>
    <row r="175" spans="2:9">
      <c r="B175">
        <v>151</v>
      </c>
      <c r="C175" s="8">
        <f t="shared" si="15"/>
        <v>3715.0870443596777</v>
      </c>
      <c r="D175" s="8">
        <f t="shared" si="16"/>
        <v>160449.00714771246</v>
      </c>
      <c r="E175" s="8">
        <f t="shared" si="17"/>
        <v>514500</v>
      </c>
      <c r="F175" s="8">
        <f t="shared" si="14"/>
        <v>0</v>
      </c>
      <c r="G175" s="8">
        <f t="shared" si="18"/>
        <v>160449.00714771246</v>
      </c>
      <c r="H175">
        <f t="shared" si="19"/>
        <v>151</v>
      </c>
      <c r="I175" t="str">
        <f t="shared" si="20"/>
        <v>No</v>
      </c>
    </row>
    <row r="176" spans="2:9">
      <c r="B176">
        <v>152</v>
      </c>
      <c r="C176" s="8">
        <f t="shared" si="15"/>
        <v>3715.0870443596777</v>
      </c>
      <c r="D176" s="8">
        <f t="shared" si="16"/>
        <v>156733.92010335278</v>
      </c>
      <c r="E176" s="8">
        <f t="shared" si="17"/>
        <v>514500</v>
      </c>
      <c r="F176" s="8">
        <f t="shared" si="14"/>
        <v>0</v>
      </c>
      <c r="G176" s="8">
        <f t="shared" si="18"/>
        <v>156733.92010335278</v>
      </c>
      <c r="H176">
        <f t="shared" si="19"/>
        <v>152</v>
      </c>
      <c r="I176" t="str">
        <f t="shared" si="20"/>
        <v>No</v>
      </c>
    </row>
    <row r="177" spans="2:9">
      <c r="B177">
        <v>153</v>
      </c>
      <c r="C177" s="8">
        <f t="shared" si="15"/>
        <v>3715.0870443596777</v>
      </c>
      <c r="D177" s="8">
        <f t="shared" si="16"/>
        <v>153018.8330589931</v>
      </c>
      <c r="E177" s="8">
        <f t="shared" si="17"/>
        <v>514500</v>
      </c>
      <c r="F177" s="8">
        <f t="shared" si="14"/>
        <v>0</v>
      </c>
      <c r="G177" s="8">
        <f t="shared" si="18"/>
        <v>153018.8330589931</v>
      </c>
      <c r="H177">
        <f t="shared" si="19"/>
        <v>153</v>
      </c>
      <c r="I177" t="str">
        <f t="shared" si="20"/>
        <v>No</v>
      </c>
    </row>
    <row r="178" spans="2:9">
      <c r="B178">
        <v>154</v>
      </c>
      <c r="C178" s="8">
        <f t="shared" si="15"/>
        <v>3715.0870443596777</v>
      </c>
      <c r="D178" s="8">
        <f t="shared" si="16"/>
        <v>149303.74601463342</v>
      </c>
      <c r="E178" s="8">
        <f t="shared" si="17"/>
        <v>514500</v>
      </c>
      <c r="F178" s="8">
        <f t="shared" si="14"/>
        <v>0</v>
      </c>
      <c r="G178" s="8">
        <f t="shared" si="18"/>
        <v>149303.74601463342</v>
      </c>
      <c r="H178">
        <f t="shared" si="19"/>
        <v>154</v>
      </c>
      <c r="I178" t="str">
        <f t="shared" si="20"/>
        <v>No</v>
      </c>
    </row>
    <row r="179" spans="2:9">
      <c r="B179">
        <v>155</v>
      </c>
      <c r="C179" s="8">
        <f t="shared" si="15"/>
        <v>3715.0870443596777</v>
      </c>
      <c r="D179" s="8">
        <f t="shared" si="16"/>
        <v>145588.65897027374</v>
      </c>
      <c r="E179" s="8">
        <f t="shared" si="17"/>
        <v>514500</v>
      </c>
      <c r="F179" s="8">
        <f t="shared" si="14"/>
        <v>0</v>
      </c>
      <c r="G179" s="8">
        <f t="shared" si="18"/>
        <v>145588.65897027374</v>
      </c>
      <c r="H179">
        <f t="shared" si="19"/>
        <v>155</v>
      </c>
      <c r="I179" t="str">
        <f t="shared" si="20"/>
        <v>No</v>
      </c>
    </row>
    <row r="180" spans="2:9">
      <c r="B180">
        <v>156</v>
      </c>
      <c r="C180" s="8">
        <f t="shared" si="15"/>
        <v>3715.0870443596777</v>
      </c>
      <c r="D180" s="8">
        <f t="shared" si="16"/>
        <v>141873.57192591406</v>
      </c>
      <c r="E180" s="8">
        <f t="shared" si="17"/>
        <v>514500</v>
      </c>
      <c r="F180" s="8">
        <f t="shared" si="14"/>
        <v>0</v>
      </c>
      <c r="G180" s="8">
        <f t="shared" si="18"/>
        <v>141873.57192591406</v>
      </c>
      <c r="H180">
        <f t="shared" si="19"/>
        <v>156</v>
      </c>
      <c r="I180" t="str">
        <f t="shared" si="20"/>
        <v>No</v>
      </c>
    </row>
    <row r="181" spans="2:9">
      <c r="B181">
        <v>157</v>
      </c>
      <c r="C181" s="8">
        <f t="shared" si="15"/>
        <v>3715.0870443596777</v>
      </c>
      <c r="D181" s="8">
        <f t="shared" si="16"/>
        <v>138158.48488155438</v>
      </c>
      <c r="E181" s="8">
        <f t="shared" si="17"/>
        <v>514500</v>
      </c>
      <c r="F181" s="8">
        <f t="shared" si="14"/>
        <v>0</v>
      </c>
      <c r="G181" s="8">
        <f t="shared" si="18"/>
        <v>138158.48488155438</v>
      </c>
      <c r="H181">
        <f t="shared" si="19"/>
        <v>157</v>
      </c>
      <c r="I181" t="str">
        <f t="shared" si="20"/>
        <v>No</v>
      </c>
    </row>
    <row r="182" spans="2:9">
      <c r="B182">
        <v>158</v>
      </c>
      <c r="C182" s="8">
        <f t="shared" si="15"/>
        <v>3715.0870443596777</v>
      </c>
      <c r="D182" s="8">
        <f t="shared" si="16"/>
        <v>134443.3978371947</v>
      </c>
      <c r="E182" s="8">
        <f t="shared" si="17"/>
        <v>514500</v>
      </c>
      <c r="F182" s="8">
        <f t="shared" si="14"/>
        <v>0</v>
      </c>
      <c r="G182" s="8">
        <f t="shared" si="18"/>
        <v>134443.3978371947</v>
      </c>
      <c r="H182">
        <f t="shared" si="19"/>
        <v>158</v>
      </c>
      <c r="I182" t="str">
        <f t="shared" si="20"/>
        <v>No</v>
      </c>
    </row>
    <row r="183" spans="2:9">
      <c r="B183">
        <v>159</v>
      </c>
      <c r="C183" s="8">
        <f t="shared" si="15"/>
        <v>3715.0870443596777</v>
      </c>
      <c r="D183" s="8">
        <f t="shared" si="16"/>
        <v>130728.31079283502</v>
      </c>
      <c r="E183" s="8">
        <f t="shared" si="17"/>
        <v>514500</v>
      </c>
      <c r="F183" s="8">
        <f t="shared" si="14"/>
        <v>0</v>
      </c>
      <c r="G183" s="8">
        <f t="shared" si="18"/>
        <v>130728.31079283502</v>
      </c>
      <c r="H183">
        <f t="shared" si="19"/>
        <v>159</v>
      </c>
      <c r="I183" t="str">
        <f t="shared" si="20"/>
        <v>No</v>
      </c>
    </row>
    <row r="184" spans="2:9">
      <c r="B184">
        <v>160</v>
      </c>
      <c r="C184" s="8">
        <f t="shared" si="15"/>
        <v>3715.0870443596777</v>
      </c>
      <c r="D184" s="8">
        <f t="shared" si="16"/>
        <v>127013.22374847534</v>
      </c>
      <c r="E184" s="8">
        <f t="shared" si="17"/>
        <v>514500</v>
      </c>
      <c r="F184" s="8">
        <f t="shared" si="14"/>
        <v>0</v>
      </c>
      <c r="G184" s="8">
        <f t="shared" si="18"/>
        <v>127013.22374847534</v>
      </c>
      <c r="H184">
        <f t="shared" si="19"/>
        <v>160</v>
      </c>
      <c r="I184" t="str">
        <f t="shared" si="20"/>
        <v>No</v>
      </c>
    </row>
    <row r="185" spans="2:9">
      <c r="B185">
        <v>161</v>
      </c>
      <c r="C185" s="8">
        <f t="shared" si="15"/>
        <v>3715.0870443596777</v>
      </c>
      <c r="D185" s="8">
        <f t="shared" si="16"/>
        <v>123298.13670411566</v>
      </c>
      <c r="E185" s="8">
        <f t="shared" si="17"/>
        <v>514500</v>
      </c>
      <c r="F185" s="8">
        <f t="shared" si="14"/>
        <v>0</v>
      </c>
      <c r="G185" s="8">
        <f t="shared" si="18"/>
        <v>123298.13670411566</v>
      </c>
      <c r="H185">
        <f t="shared" si="19"/>
        <v>161</v>
      </c>
      <c r="I185" t="str">
        <f t="shared" si="20"/>
        <v>No</v>
      </c>
    </row>
    <row r="186" spans="2:9">
      <c r="B186">
        <v>162</v>
      </c>
      <c r="C186" s="8">
        <f t="shared" si="15"/>
        <v>3715.0870443596777</v>
      </c>
      <c r="D186" s="8">
        <f t="shared" si="16"/>
        <v>119583.04965975598</v>
      </c>
      <c r="E186" s="8">
        <f t="shared" si="17"/>
        <v>514500</v>
      </c>
      <c r="F186" s="8">
        <f t="shared" si="14"/>
        <v>0</v>
      </c>
      <c r="G186" s="8">
        <f t="shared" si="18"/>
        <v>119583.04965975598</v>
      </c>
      <c r="H186">
        <f t="shared" si="19"/>
        <v>162</v>
      </c>
      <c r="I186" t="str">
        <f t="shared" si="20"/>
        <v>No</v>
      </c>
    </row>
    <row r="187" spans="2:9">
      <c r="B187">
        <v>163</v>
      </c>
      <c r="C187" s="8">
        <f t="shared" si="15"/>
        <v>3715.0870443596777</v>
      </c>
      <c r="D187" s="8">
        <f t="shared" si="16"/>
        <v>115867.9626153963</v>
      </c>
      <c r="E187" s="8">
        <f t="shared" si="17"/>
        <v>514500</v>
      </c>
      <c r="F187" s="8">
        <f t="shared" si="14"/>
        <v>0</v>
      </c>
      <c r="G187" s="8">
        <f t="shared" si="18"/>
        <v>115867.9626153963</v>
      </c>
      <c r="H187">
        <f t="shared" si="19"/>
        <v>163</v>
      </c>
      <c r="I187" t="str">
        <f t="shared" si="20"/>
        <v>No</v>
      </c>
    </row>
    <row r="188" spans="2:9">
      <c r="B188">
        <v>164</v>
      </c>
      <c r="C188" s="8">
        <f t="shared" si="15"/>
        <v>3715.0870443596777</v>
      </c>
      <c r="D188" s="8">
        <f t="shared" si="16"/>
        <v>112152.87557103662</v>
      </c>
      <c r="E188" s="8">
        <f t="shared" si="17"/>
        <v>514500</v>
      </c>
      <c r="F188" s="8">
        <f t="shared" si="14"/>
        <v>0</v>
      </c>
      <c r="G188" s="8">
        <f t="shared" si="18"/>
        <v>112152.87557103662</v>
      </c>
      <c r="H188">
        <f t="shared" si="19"/>
        <v>164</v>
      </c>
      <c r="I188" t="str">
        <f t="shared" si="20"/>
        <v>No</v>
      </c>
    </row>
    <row r="189" spans="2:9">
      <c r="B189">
        <v>165</v>
      </c>
      <c r="C189" s="8">
        <f t="shared" si="15"/>
        <v>3715.0870443596777</v>
      </c>
      <c r="D189" s="8">
        <f t="shared" si="16"/>
        <v>108437.78852667694</v>
      </c>
      <c r="E189" s="8">
        <f t="shared" si="17"/>
        <v>514500</v>
      </c>
      <c r="F189" s="8">
        <f t="shared" si="14"/>
        <v>0</v>
      </c>
      <c r="G189" s="8">
        <f t="shared" si="18"/>
        <v>108437.78852667694</v>
      </c>
      <c r="H189">
        <f t="shared" si="19"/>
        <v>165</v>
      </c>
      <c r="I189" t="str">
        <f t="shared" si="20"/>
        <v>No</v>
      </c>
    </row>
    <row r="190" spans="2:9">
      <c r="B190">
        <v>166</v>
      </c>
      <c r="C190" s="8">
        <f t="shared" si="15"/>
        <v>3715.0870443596777</v>
      </c>
      <c r="D190" s="8">
        <f t="shared" si="16"/>
        <v>104722.70148231726</v>
      </c>
      <c r="E190" s="8">
        <f t="shared" si="17"/>
        <v>514500</v>
      </c>
      <c r="F190" s="8">
        <f t="shared" si="14"/>
        <v>0</v>
      </c>
      <c r="G190" s="8">
        <f t="shared" si="18"/>
        <v>104722.70148231726</v>
      </c>
      <c r="H190">
        <f t="shared" si="19"/>
        <v>166</v>
      </c>
      <c r="I190" t="str">
        <f t="shared" si="20"/>
        <v>No</v>
      </c>
    </row>
    <row r="191" spans="2:9">
      <c r="B191">
        <v>167</v>
      </c>
      <c r="C191" s="8">
        <f t="shared" si="15"/>
        <v>3715.0870443596777</v>
      </c>
      <c r="D191" s="8">
        <f t="shared" si="16"/>
        <v>101007.61443795759</v>
      </c>
      <c r="E191" s="8">
        <f t="shared" si="17"/>
        <v>514500</v>
      </c>
      <c r="F191" s="8">
        <f t="shared" si="14"/>
        <v>0</v>
      </c>
      <c r="G191" s="8">
        <f t="shared" si="18"/>
        <v>101007.61443795759</v>
      </c>
      <c r="H191">
        <f t="shared" si="19"/>
        <v>167</v>
      </c>
      <c r="I191" t="str">
        <f t="shared" si="20"/>
        <v>No</v>
      </c>
    </row>
    <row r="192" spans="2:9">
      <c r="B192">
        <v>168</v>
      </c>
      <c r="C192" s="8">
        <f t="shared" si="15"/>
        <v>3715.0870443596777</v>
      </c>
      <c r="D192" s="8">
        <f t="shared" si="16"/>
        <v>97292.527393597906</v>
      </c>
      <c r="E192" s="8">
        <f t="shared" si="17"/>
        <v>514500</v>
      </c>
      <c r="F192" s="8">
        <f t="shared" si="14"/>
        <v>0</v>
      </c>
      <c r="G192" s="8">
        <f t="shared" si="18"/>
        <v>97292.527393597906</v>
      </c>
      <c r="H192">
        <f t="shared" si="19"/>
        <v>168</v>
      </c>
      <c r="I192" t="str">
        <f t="shared" si="20"/>
        <v>No</v>
      </c>
    </row>
    <row r="193" spans="2:9">
      <c r="B193">
        <v>169</v>
      </c>
      <c r="C193" s="8">
        <f t="shared" si="15"/>
        <v>3715.0870443596777</v>
      </c>
      <c r="D193" s="8">
        <f t="shared" si="16"/>
        <v>93577.440349238226</v>
      </c>
      <c r="E193" s="8">
        <f t="shared" si="17"/>
        <v>514500</v>
      </c>
      <c r="F193" s="8">
        <f t="shared" si="14"/>
        <v>0</v>
      </c>
      <c r="G193" s="8">
        <f t="shared" si="18"/>
        <v>93577.440349238226</v>
      </c>
      <c r="H193">
        <f t="shared" si="19"/>
        <v>169</v>
      </c>
      <c r="I193" t="str">
        <f t="shared" si="20"/>
        <v>No</v>
      </c>
    </row>
    <row r="194" spans="2:9">
      <c r="B194">
        <v>170</v>
      </c>
      <c r="C194" s="8">
        <f t="shared" si="15"/>
        <v>3715.0870443596777</v>
      </c>
      <c r="D194" s="8">
        <f t="shared" si="16"/>
        <v>89862.353304878547</v>
      </c>
      <c r="E194" s="8">
        <f t="shared" si="17"/>
        <v>514500</v>
      </c>
      <c r="F194" s="8">
        <f t="shared" si="14"/>
        <v>0</v>
      </c>
      <c r="G194" s="8">
        <f t="shared" si="18"/>
        <v>89862.353304878547</v>
      </c>
      <c r="H194">
        <f t="shared" si="19"/>
        <v>170</v>
      </c>
      <c r="I194" t="str">
        <f t="shared" si="20"/>
        <v>No</v>
      </c>
    </row>
    <row r="195" spans="2:9">
      <c r="B195">
        <v>171</v>
      </c>
      <c r="C195" s="8">
        <f t="shared" si="15"/>
        <v>3715.0870443596777</v>
      </c>
      <c r="D195" s="8">
        <f t="shared" si="16"/>
        <v>86147.266260518867</v>
      </c>
      <c r="E195" s="8">
        <f t="shared" si="17"/>
        <v>514500</v>
      </c>
      <c r="F195" s="8">
        <f t="shared" si="14"/>
        <v>0</v>
      </c>
      <c r="G195" s="8">
        <f t="shared" si="18"/>
        <v>86147.266260518867</v>
      </c>
      <c r="H195">
        <f t="shared" si="19"/>
        <v>171</v>
      </c>
      <c r="I195" t="str">
        <f t="shared" si="20"/>
        <v>No</v>
      </c>
    </row>
    <row r="196" spans="2:9">
      <c r="B196">
        <v>172</v>
      </c>
      <c r="C196" s="8">
        <f t="shared" si="15"/>
        <v>3715.0870443596777</v>
      </c>
      <c r="D196" s="8">
        <f t="shared" si="16"/>
        <v>82432.179216159187</v>
      </c>
      <c r="E196" s="8">
        <f t="shared" si="17"/>
        <v>514500</v>
      </c>
      <c r="F196" s="8">
        <f t="shared" si="14"/>
        <v>0</v>
      </c>
      <c r="G196" s="8">
        <f t="shared" si="18"/>
        <v>82432.179216159187</v>
      </c>
      <c r="H196">
        <f t="shared" si="19"/>
        <v>172</v>
      </c>
      <c r="I196" t="str">
        <f t="shared" si="20"/>
        <v>No</v>
      </c>
    </row>
    <row r="197" spans="2:9">
      <c r="B197">
        <v>173</v>
      </c>
      <c r="C197" s="8">
        <f t="shared" si="15"/>
        <v>3715.0870443596777</v>
      </c>
      <c r="D197" s="8">
        <f t="shared" si="16"/>
        <v>78717.092171799508</v>
      </c>
      <c r="E197" s="8">
        <f t="shared" si="17"/>
        <v>514500</v>
      </c>
      <c r="F197" s="8">
        <f t="shared" si="14"/>
        <v>0</v>
      </c>
      <c r="G197" s="8">
        <f t="shared" si="18"/>
        <v>78717.092171799508</v>
      </c>
      <c r="H197">
        <f t="shared" si="19"/>
        <v>173</v>
      </c>
      <c r="I197" t="str">
        <f t="shared" si="20"/>
        <v>No</v>
      </c>
    </row>
    <row r="198" spans="2:9">
      <c r="B198">
        <v>174</v>
      </c>
      <c r="C198" s="8">
        <f t="shared" si="15"/>
        <v>3715.0870443596777</v>
      </c>
      <c r="D198" s="8">
        <f t="shared" si="16"/>
        <v>75002.005127439828</v>
      </c>
      <c r="E198" s="8">
        <f t="shared" si="17"/>
        <v>514500</v>
      </c>
      <c r="F198" s="8">
        <f t="shared" si="14"/>
        <v>0</v>
      </c>
      <c r="G198" s="8">
        <f t="shared" si="18"/>
        <v>75002.005127439828</v>
      </c>
      <c r="H198">
        <f t="shared" si="19"/>
        <v>174</v>
      </c>
      <c r="I198" t="str">
        <f t="shared" si="20"/>
        <v>No</v>
      </c>
    </row>
    <row r="199" spans="2:9">
      <c r="B199">
        <v>175</v>
      </c>
      <c r="C199" s="8">
        <f t="shared" si="15"/>
        <v>3715.0870443596777</v>
      </c>
      <c r="D199" s="8">
        <f t="shared" si="16"/>
        <v>71286.918083080149</v>
      </c>
      <c r="E199" s="8">
        <f t="shared" si="17"/>
        <v>514500</v>
      </c>
      <c r="F199" s="8">
        <f t="shared" si="14"/>
        <v>0</v>
      </c>
      <c r="G199" s="8">
        <f t="shared" si="18"/>
        <v>71286.918083080149</v>
      </c>
      <c r="H199">
        <f t="shared" si="19"/>
        <v>175</v>
      </c>
      <c r="I199" t="str">
        <f t="shared" si="20"/>
        <v>No</v>
      </c>
    </row>
    <row r="200" spans="2:9">
      <c r="B200">
        <v>176</v>
      </c>
      <c r="C200" s="8">
        <f t="shared" si="15"/>
        <v>3715.0870443596777</v>
      </c>
      <c r="D200" s="8">
        <f t="shared" si="16"/>
        <v>67571.831038720469</v>
      </c>
      <c r="E200" s="8">
        <f t="shared" si="17"/>
        <v>514500</v>
      </c>
      <c r="F200" s="8">
        <f t="shared" si="14"/>
        <v>0</v>
      </c>
      <c r="G200" s="8">
        <f t="shared" si="18"/>
        <v>67571.831038720469</v>
      </c>
      <c r="H200">
        <f t="shared" si="19"/>
        <v>176</v>
      </c>
      <c r="I200" t="str">
        <f t="shared" si="20"/>
        <v>No</v>
      </c>
    </row>
    <row r="201" spans="2:9">
      <c r="B201">
        <v>177</v>
      </c>
      <c r="C201" s="8">
        <f t="shared" si="15"/>
        <v>3715.0870443596777</v>
      </c>
      <c r="D201" s="8">
        <f t="shared" si="16"/>
        <v>63856.74399436079</v>
      </c>
      <c r="E201" s="8">
        <f t="shared" si="17"/>
        <v>514500</v>
      </c>
      <c r="F201" s="8">
        <f t="shared" si="14"/>
        <v>0</v>
      </c>
      <c r="G201" s="8">
        <f t="shared" si="18"/>
        <v>63856.74399436079</v>
      </c>
      <c r="H201">
        <f t="shared" si="19"/>
        <v>177</v>
      </c>
      <c r="I201" t="str">
        <f t="shared" si="20"/>
        <v>No</v>
      </c>
    </row>
    <row r="202" spans="2:9">
      <c r="B202">
        <v>178</v>
      </c>
      <c r="C202" s="8">
        <f t="shared" si="15"/>
        <v>3715.0870443596777</v>
      </c>
      <c r="D202" s="8">
        <f t="shared" si="16"/>
        <v>60141.65695000111</v>
      </c>
      <c r="E202" s="8">
        <f t="shared" si="17"/>
        <v>514500</v>
      </c>
      <c r="F202" s="8">
        <f t="shared" si="14"/>
        <v>0</v>
      </c>
      <c r="G202" s="8">
        <f t="shared" si="18"/>
        <v>60141.65695000111</v>
      </c>
      <c r="H202">
        <f t="shared" si="19"/>
        <v>178</v>
      </c>
      <c r="I202" t="str">
        <f t="shared" si="20"/>
        <v>No</v>
      </c>
    </row>
    <row r="203" spans="2:9">
      <c r="B203">
        <v>179</v>
      </c>
      <c r="C203" s="8">
        <f t="shared" si="15"/>
        <v>3715.0870443596777</v>
      </c>
      <c r="D203" s="8">
        <f t="shared" si="16"/>
        <v>56426.569905641431</v>
      </c>
      <c r="E203" s="8">
        <f t="shared" si="17"/>
        <v>514500</v>
      </c>
      <c r="F203" s="8">
        <f t="shared" si="14"/>
        <v>0</v>
      </c>
      <c r="G203" s="8">
        <f t="shared" si="18"/>
        <v>56426.569905641431</v>
      </c>
      <c r="H203">
        <f t="shared" si="19"/>
        <v>179</v>
      </c>
      <c r="I203" t="str">
        <f t="shared" si="20"/>
        <v>No</v>
      </c>
    </row>
    <row r="204" spans="2:9">
      <c r="B204">
        <v>180</v>
      </c>
      <c r="C204" s="8">
        <f t="shared" si="15"/>
        <v>3715.0870443596777</v>
      </c>
      <c r="D204" s="8">
        <f t="shared" si="16"/>
        <v>52711.482861281751</v>
      </c>
      <c r="E204" s="8">
        <f t="shared" si="17"/>
        <v>514500</v>
      </c>
      <c r="F204" s="8">
        <f t="shared" si="14"/>
        <v>0</v>
      </c>
      <c r="G204" s="8">
        <f t="shared" si="18"/>
        <v>52711.482861281751</v>
      </c>
      <c r="H204">
        <f t="shared" si="19"/>
        <v>180</v>
      </c>
      <c r="I204" t="str">
        <f t="shared" si="20"/>
        <v>No</v>
      </c>
    </row>
    <row r="205" spans="2:9">
      <c r="B205">
        <v>181</v>
      </c>
      <c r="C205" s="8">
        <f t="shared" si="15"/>
        <v>3715.0870443596777</v>
      </c>
      <c r="D205" s="8">
        <f t="shared" si="16"/>
        <v>48996.395816922071</v>
      </c>
      <c r="E205" s="8">
        <f t="shared" si="17"/>
        <v>514500</v>
      </c>
      <c r="F205" s="8">
        <f t="shared" si="14"/>
        <v>0</v>
      </c>
      <c r="G205" s="8">
        <f t="shared" si="18"/>
        <v>48996.395816922071</v>
      </c>
      <c r="H205">
        <f t="shared" si="19"/>
        <v>181</v>
      </c>
      <c r="I205" t="str">
        <f t="shared" si="20"/>
        <v>No</v>
      </c>
    </row>
    <row r="206" spans="2:9">
      <c r="B206">
        <v>182</v>
      </c>
      <c r="C206" s="8">
        <f t="shared" si="15"/>
        <v>3715.0870443596777</v>
      </c>
      <c r="D206" s="8">
        <f t="shared" si="16"/>
        <v>45281.308772562392</v>
      </c>
      <c r="E206" s="8">
        <f t="shared" si="17"/>
        <v>514500</v>
      </c>
      <c r="F206" s="8">
        <f t="shared" si="14"/>
        <v>0</v>
      </c>
      <c r="G206" s="8">
        <f t="shared" si="18"/>
        <v>45281.308772562392</v>
      </c>
      <c r="H206">
        <f t="shared" si="19"/>
        <v>182</v>
      </c>
      <c r="I206" t="str">
        <f t="shared" si="20"/>
        <v>No</v>
      </c>
    </row>
    <row r="207" spans="2:9">
      <c r="B207">
        <v>183</v>
      </c>
      <c r="C207" s="8">
        <f t="shared" si="15"/>
        <v>3715.0870443596777</v>
      </c>
      <c r="D207" s="8">
        <f t="shared" si="16"/>
        <v>41566.221728202712</v>
      </c>
      <c r="E207" s="8">
        <f t="shared" si="17"/>
        <v>514500</v>
      </c>
      <c r="F207" s="8">
        <f t="shared" si="14"/>
        <v>0</v>
      </c>
      <c r="G207" s="8">
        <f t="shared" si="18"/>
        <v>41566.221728202712</v>
      </c>
      <c r="H207">
        <f t="shared" si="19"/>
        <v>183</v>
      </c>
      <c r="I207" t="str">
        <f t="shared" si="20"/>
        <v>No</v>
      </c>
    </row>
    <row r="208" spans="2:9">
      <c r="B208">
        <v>184</v>
      </c>
      <c r="C208" s="8">
        <f t="shared" si="15"/>
        <v>3715.0870443596777</v>
      </c>
      <c r="D208" s="8">
        <f t="shared" si="16"/>
        <v>37851.134683843033</v>
      </c>
      <c r="E208" s="8">
        <f t="shared" si="17"/>
        <v>514500</v>
      </c>
      <c r="F208" s="8">
        <f t="shared" si="14"/>
        <v>0</v>
      </c>
      <c r="G208" s="8">
        <f t="shared" si="18"/>
        <v>37851.134683843033</v>
      </c>
      <c r="H208">
        <f t="shared" si="19"/>
        <v>184</v>
      </c>
      <c r="I208" t="str">
        <f t="shared" si="20"/>
        <v>No</v>
      </c>
    </row>
    <row r="209" spans="2:9">
      <c r="B209">
        <v>185</v>
      </c>
      <c r="C209" s="8">
        <f t="shared" si="15"/>
        <v>3715.0870443596777</v>
      </c>
      <c r="D209" s="8">
        <f t="shared" si="16"/>
        <v>34136.047639483353</v>
      </c>
      <c r="E209" s="8">
        <f t="shared" si="17"/>
        <v>514500</v>
      </c>
      <c r="F209" s="8">
        <f t="shared" si="14"/>
        <v>0</v>
      </c>
      <c r="G209" s="8">
        <f t="shared" si="18"/>
        <v>34136.047639483353</v>
      </c>
      <c r="H209">
        <f t="shared" si="19"/>
        <v>185</v>
      </c>
      <c r="I209" t="str">
        <f t="shared" si="20"/>
        <v>No</v>
      </c>
    </row>
    <row r="210" spans="2:9">
      <c r="B210">
        <v>186</v>
      </c>
      <c r="C210" s="8">
        <f t="shared" si="15"/>
        <v>3715.0870443596777</v>
      </c>
      <c r="D210" s="8">
        <f t="shared" si="16"/>
        <v>30420.960595123674</v>
      </c>
      <c r="E210" s="8">
        <f t="shared" si="17"/>
        <v>514500</v>
      </c>
      <c r="F210" s="8">
        <f t="shared" si="14"/>
        <v>0</v>
      </c>
      <c r="G210" s="8">
        <f t="shared" si="18"/>
        <v>30420.960595123674</v>
      </c>
      <c r="H210">
        <f t="shared" si="19"/>
        <v>186</v>
      </c>
      <c r="I210" t="str">
        <f t="shared" si="20"/>
        <v>No</v>
      </c>
    </row>
    <row r="211" spans="2:9">
      <c r="B211">
        <v>187</v>
      </c>
      <c r="C211" s="8">
        <f t="shared" si="15"/>
        <v>3715.0870443596777</v>
      </c>
      <c r="D211" s="8">
        <f t="shared" si="16"/>
        <v>26705.873550763994</v>
      </c>
      <c r="E211" s="8">
        <f t="shared" si="17"/>
        <v>514500</v>
      </c>
      <c r="F211" s="8">
        <f t="shared" si="14"/>
        <v>0</v>
      </c>
      <c r="G211" s="8">
        <f t="shared" si="18"/>
        <v>26705.873550763994</v>
      </c>
      <c r="H211">
        <f t="shared" si="19"/>
        <v>187</v>
      </c>
      <c r="I211" t="str">
        <f t="shared" si="20"/>
        <v>No</v>
      </c>
    </row>
    <row r="212" spans="2:9">
      <c r="B212">
        <v>188</v>
      </c>
      <c r="C212" s="8">
        <f t="shared" si="15"/>
        <v>3715.0870443596777</v>
      </c>
      <c r="D212" s="8">
        <f t="shared" si="16"/>
        <v>22990.786506404314</v>
      </c>
      <c r="E212" s="8">
        <f t="shared" si="17"/>
        <v>514500</v>
      </c>
      <c r="F212" s="8">
        <f t="shared" si="14"/>
        <v>0</v>
      </c>
      <c r="G212" s="8">
        <f t="shared" si="18"/>
        <v>22990.786506404314</v>
      </c>
      <c r="H212">
        <f t="shared" si="19"/>
        <v>188</v>
      </c>
      <c r="I212" t="str">
        <f t="shared" si="20"/>
        <v>No</v>
      </c>
    </row>
    <row r="213" spans="2:9">
      <c r="B213">
        <v>189</v>
      </c>
      <c r="C213" s="8">
        <f t="shared" si="15"/>
        <v>3715.0870443596777</v>
      </c>
      <c r="D213" s="8">
        <f t="shared" si="16"/>
        <v>19275.699462044635</v>
      </c>
      <c r="E213" s="8">
        <f t="shared" si="17"/>
        <v>514500</v>
      </c>
      <c r="F213" s="8">
        <f t="shared" si="14"/>
        <v>0</v>
      </c>
      <c r="G213" s="8">
        <f t="shared" si="18"/>
        <v>19275.699462044635</v>
      </c>
      <c r="H213">
        <f t="shared" si="19"/>
        <v>189</v>
      </c>
      <c r="I213" t="str">
        <f t="shared" si="20"/>
        <v>No</v>
      </c>
    </row>
    <row r="214" spans="2:9">
      <c r="B214">
        <v>190</v>
      </c>
      <c r="C214" s="8">
        <f t="shared" si="15"/>
        <v>3715.0870443596777</v>
      </c>
      <c r="D214" s="8">
        <f t="shared" si="16"/>
        <v>15560.612417684957</v>
      </c>
      <c r="E214" s="8">
        <f t="shared" si="17"/>
        <v>514500</v>
      </c>
      <c r="F214" s="8">
        <f t="shared" si="14"/>
        <v>0</v>
      </c>
      <c r="G214" s="8">
        <f t="shared" si="18"/>
        <v>15560.612417684957</v>
      </c>
      <c r="H214">
        <f t="shared" si="19"/>
        <v>190</v>
      </c>
      <c r="I214" t="str">
        <f t="shared" si="20"/>
        <v>No</v>
      </c>
    </row>
    <row r="215" spans="2:9">
      <c r="B215">
        <v>191</v>
      </c>
      <c r="C215" s="8">
        <f t="shared" si="15"/>
        <v>3715.0870443596777</v>
      </c>
      <c r="D215" s="8">
        <f t="shared" si="16"/>
        <v>11845.525373325279</v>
      </c>
      <c r="E215" s="8">
        <f t="shared" si="17"/>
        <v>514500</v>
      </c>
      <c r="F215" s="8">
        <f t="shared" si="14"/>
        <v>0</v>
      </c>
      <c r="G215" s="8">
        <f t="shared" si="18"/>
        <v>11845.525373325279</v>
      </c>
      <c r="H215">
        <f t="shared" si="19"/>
        <v>191</v>
      </c>
      <c r="I215" t="str">
        <f t="shared" si="20"/>
        <v>No</v>
      </c>
    </row>
    <row r="216" spans="2:9">
      <c r="B216">
        <v>192</v>
      </c>
      <c r="C216" s="8">
        <f t="shared" si="15"/>
        <v>3715.0870443596777</v>
      </c>
      <c r="D216" s="8">
        <f t="shared" si="16"/>
        <v>8130.4383289656016</v>
      </c>
      <c r="E216" s="8">
        <f t="shared" si="17"/>
        <v>514500</v>
      </c>
      <c r="F216" s="8">
        <f t="shared" si="14"/>
        <v>0</v>
      </c>
      <c r="G216" s="8">
        <f t="shared" si="18"/>
        <v>8130.4383289656016</v>
      </c>
      <c r="H216">
        <f t="shared" si="19"/>
        <v>192</v>
      </c>
      <c r="I216" t="str">
        <f t="shared" si="20"/>
        <v>No</v>
      </c>
    </row>
    <row r="217" spans="2:9">
      <c r="B217">
        <v>193</v>
      </c>
      <c r="C217" s="8">
        <f t="shared" si="15"/>
        <v>3715.0870443596777</v>
      </c>
      <c r="D217" s="8">
        <f t="shared" si="16"/>
        <v>4415.3512846059239</v>
      </c>
      <c r="E217" s="8">
        <f t="shared" si="17"/>
        <v>514500</v>
      </c>
      <c r="F217" s="8">
        <f t="shared" si="14"/>
        <v>0</v>
      </c>
      <c r="G217" s="8">
        <f t="shared" si="18"/>
        <v>4415.3512846059239</v>
      </c>
      <c r="H217">
        <f t="shared" si="19"/>
        <v>193</v>
      </c>
      <c r="I217" t="str">
        <f t="shared" si="20"/>
        <v>No</v>
      </c>
    </row>
    <row r="218" spans="2:9">
      <c r="B218">
        <v>194</v>
      </c>
      <c r="C218" s="8">
        <f t="shared" si="15"/>
        <v>3715.0870443596777</v>
      </c>
      <c r="D218" s="8">
        <f t="shared" si="16"/>
        <v>700.26424024624612</v>
      </c>
      <c r="E218" s="8">
        <f t="shared" si="17"/>
        <v>514500</v>
      </c>
      <c r="F218" s="8">
        <f t="shared" ref="F218:F255" si="21">IF((D218-E218)*$C$10/12&lt;0,0,(D218-E218)*$C$10/12)</f>
        <v>0</v>
      </c>
      <c r="G218" s="8">
        <f t="shared" si="18"/>
        <v>700.26424024624612</v>
      </c>
      <c r="H218">
        <f t="shared" si="19"/>
        <v>194</v>
      </c>
      <c r="I218" t="str">
        <f t="shared" si="20"/>
        <v>No</v>
      </c>
    </row>
    <row r="219" spans="2:9">
      <c r="B219">
        <v>195</v>
      </c>
      <c r="C219" s="8">
        <f t="shared" ref="C219:C220" si="22">C218</f>
        <v>3715.0870443596777</v>
      </c>
      <c r="D219" s="8">
        <f t="shared" ref="D219:D255" si="23">IF((G218-C219)&lt;0,0,G218-C219)</f>
        <v>0</v>
      </c>
      <c r="E219" s="8">
        <f t="shared" ref="E219:E255" si="24">IF((E218+$C$13)&gt;D219,E218,E218+$C$13)</f>
        <v>514500</v>
      </c>
      <c r="F219" s="8">
        <f t="shared" si="21"/>
        <v>0</v>
      </c>
      <c r="G219" s="8">
        <f t="shared" ref="G219:G220" si="25">D219+F219</f>
        <v>0</v>
      </c>
      <c r="H219">
        <f t="shared" ref="H219:H282" si="26">IF(F219&lt;1,B219,"No")</f>
        <v>195</v>
      </c>
      <c r="I219">
        <f t="shared" ref="I219:I221" si="27">IF(D219&gt;0,"No",B219)</f>
        <v>195</v>
      </c>
    </row>
    <row r="220" spans="2:9">
      <c r="B220">
        <v>196</v>
      </c>
      <c r="C220" s="8">
        <f t="shared" si="22"/>
        <v>3715.0870443596777</v>
      </c>
      <c r="D220" s="8">
        <f t="shared" si="23"/>
        <v>0</v>
      </c>
      <c r="E220" s="8">
        <f t="shared" si="24"/>
        <v>514500</v>
      </c>
      <c r="F220" s="8">
        <f t="shared" si="21"/>
        <v>0</v>
      </c>
      <c r="G220" s="8">
        <f t="shared" si="25"/>
        <v>0</v>
      </c>
      <c r="H220">
        <f t="shared" si="26"/>
        <v>196</v>
      </c>
      <c r="I220">
        <f t="shared" si="27"/>
        <v>196</v>
      </c>
    </row>
    <row r="221" spans="2:9">
      <c r="B221">
        <v>197</v>
      </c>
      <c r="C221" s="8">
        <f t="shared" ref="C221:C255" si="28">C220</f>
        <v>3715.0870443596777</v>
      </c>
      <c r="D221" s="8">
        <f t="shared" si="23"/>
        <v>0</v>
      </c>
      <c r="E221" s="8">
        <f t="shared" si="24"/>
        <v>514500</v>
      </c>
      <c r="F221" s="8">
        <f t="shared" si="21"/>
        <v>0</v>
      </c>
      <c r="G221" s="8">
        <f t="shared" ref="G221:G255" si="29">D221+F221</f>
        <v>0</v>
      </c>
      <c r="H221">
        <f t="shared" si="26"/>
        <v>197</v>
      </c>
      <c r="I221">
        <f t="shared" si="27"/>
        <v>197</v>
      </c>
    </row>
    <row r="222" spans="2:9">
      <c r="B222">
        <v>198</v>
      </c>
      <c r="C222" s="8">
        <f t="shared" si="28"/>
        <v>3715.0870443596777</v>
      </c>
      <c r="D222" s="8">
        <f t="shared" si="23"/>
        <v>0</v>
      </c>
      <c r="E222" s="8">
        <f t="shared" si="24"/>
        <v>514500</v>
      </c>
      <c r="F222" s="8">
        <f t="shared" si="21"/>
        <v>0</v>
      </c>
      <c r="G222" s="8">
        <f t="shared" si="29"/>
        <v>0</v>
      </c>
      <c r="H222">
        <f t="shared" si="26"/>
        <v>198</v>
      </c>
      <c r="I222">
        <f t="shared" ref="I222:I285" si="30">IF(D222&gt;0,"No",B222)</f>
        <v>198</v>
      </c>
    </row>
    <row r="223" spans="2:9">
      <c r="B223">
        <v>199</v>
      </c>
      <c r="C223" s="8">
        <f t="shared" si="28"/>
        <v>3715.0870443596777</v>
      </c>
      <c r="D223" s="8">
        <f t="shared" si="23"/>
        <v>0</v>
      </c>
      <c r="E223" s="8">
        <f t="shared" si="24"/>
        <v>514500</v>
      </c>
      <c r="F223" s="8">
        <f t="shared" si="21"/>
        <v>0</v>
      </c>
      <c r="G223" s="8">
        <f t="shared" si="29"/>
        <v>0</v>
      </c>
      <c r="H223">
        <f t="shared" si="26"/>
        <v>199</v>
      </c>
      <c r="I223">
        <f t="shared" si="30"/>
        <v>199</v>
      </c>
    </row>
    <row r="224" spans="2:9">
      <c r="B224">
        <v>200</v>
      </c>
      <c r="C224" s="8">
        <f t="shared" si="28"/>
        <v>3715.0870443596777</v>
      </c>
      <c r="D224" s="8">
        <f t="shared" si="23"/>
        <v>0</v>
      </c>
      <c r="E224" s="8">
        <f t="shared" si="24"/>
        <v>514500</v>
      </c>
      <c r="F224" s="8">
        <f t="shared" si="21"/>
        <v>0</v>
      </c>
      <c r="G224" s="8">
        <f t="shared" si="29"/>
        <v>0</v>
      </c>
      <c r="H224">
        <f t="shared" si="26"/>
        <v>200</v>
      </c>
      <c r="I224">
        <f t="shared" si="30"/>
        <v>200</v>
      </c>
    </row>
    <row r="225" spans="2:9">
      <c r="B225">
        <v>201</v>
      </c>
      <c r="C225" s="8">
        <f t="shared" si="28"/>
        <v>3715.0870443596777</v>
      </c>
      <c r="D225" s="8">
        <f t="shared" si="23"/>
        <v>0</v>
      </c>
      <c r="E225" s="8">
        <f t="shared" si="24"/>
        <v>514500</v>
      </c>
      <c r="F225" s="8">
        <f t="shared" si="21"/>
        <v>0</v>
      </c>
      <c r="G225" s="8">
        <f t="shared" si="29"/>
        <v>0</v>
      </c>
      <c r="H225">
        <f t="shared" si="26"/>
        <v>201</v>
      </c>
      <c r="I225">
        <f t="shared" si="30"/>
        <v>201</v>
      </c>
    </row>
    <row r="226" spans="2:9">
      <c r="B226">
        <v>202</v>
      </c>
      <c r="C226" s="8">
        <f t="shared" si="28"/>
        <v>3715.0870443596777</v>
      </c>
      <c r="D226" s="8">
        <f t="shared" si="23"/>
        <v>0</v>
      </c>
      <c r="E226" s="8">
        <f t="shared" si="24"/>
        <v>514500</v>
      </c>
      <c r="F226" s="8">
        <f t="shared" si="21"/>
        <v>0</v>
      </c>
      <c r="G226" s="8">
        <f t="shared" si="29"/>
        <v>0</v>
      </c>
      <c r="H226">
        <f t="shared" si="26"/>
        <v>202</v>
      </c>
      <c r="I226">
        <f t="shared" si="30"/>
        <v>202</v>
      </c>
    </row>
    <row r="227" spans="2:9">
      <c r="B227">
        <v>203</v>
      </c>
      <c r="C227" s="8">
        <f t="shared" si="28"/>
        <v>3715.0870443596777</v>
      </c>
      <c r="D227" s="8">
        <f t="shared" si="23"/>
        <v>0</v>
      </c>
      <c r="E227" s="8">
        <f t="shared" si="24"/>
        <v>514500</v>
      </c>
      <c r="F227" s="8">
        <f t="shared" si="21"/>
        <v>0</v>
      </c>
      <c r="G227" s="8">
        <f t="shared" si="29"/>
        <v>0</v>
      </c>
      <c r="H227">
        <f t="shared" si="26"/>
        <v>203</v>
      </c>
      <c r="I227">
        <f t="shared" si="30"/>
        <v>203</v>
      </c>
    </row>
    <row r="228" spans="2:9">
      <c r="B228">
        <v>204</v>
      </c>
      <c r="C228" s="8">
        <f t="shared" si="28"/>
        <v>3715.0870443596777</v>
      </c>
      <c r="D228" s="8">
        <f t="shared" si="23"/>
        <v>0</v>
      </c>
      <c r="E228" s="8">
        <f t="shared" si="24"/>
        <v>514500</v>
      </c>
      <c r="F228" s="8">
        <f t="shared" si="21"/>
        <v>0</v>
      </c>
      <c r="G228" s="8">
        <f t="shared" si="29"/>
        <v>0</v>
      </c>
      <c r="H228">
        <f t="shared" si="26"/>
        <v>204</v>
      </c>
      <c r="I228">
        <f t="shared" si="30"/>
        <v>204</v>
      </c>
    </row>
    <row r="229" spans="2:9">
      <c r="B229">
        <v>205</v>
      </c>
      <c r="C229" s="8">
        <f t="shared" si="28"/>
        <v>3715.0870443596777</v>
      </c>
      <c r="D229" s="8">
        <f t="shared" si="23"/>
        <v>0</v>
      </c>
      <c r="E229" s="8">
        <f t="shared" si="24"/>
        <v>514500</v>
      </c>
      <c r="F229" s="8">
        <f t="shared" si="21"/>
        <v>0</v>
      </c>
      <c r="G229" s="8">
        <f t="shared" si="29"/>
        <v>0</v>
      </c>
      <c r="H229">
        <f t="shared" si="26"/>
        <v>205</v>
      </c>
      <c r="I229">
        <f t="shared" si="30"/>
        <v>205</v>
      </c>
    </row>
    <row r="230" spans="2:9">
      <c r="B230">
        <v>206</v>
      </c>
      <c r="C230" s="8">
        <f t="shared" si="28"/>
        <v>3715.0870443596777</v>
      </c>
      <c r="D230" s="8">
        <f t="shared" si="23"/>
        <v>0</v>
      </c>
      <c r="E230" s="8">
        <f t="shared" si="24"/>
        <v>514500</v>
      </c>
      <c r="F230" s="8">
        <f t="shared" si="21"/>
        <v>0</v>
      </c>
      <c r="G230" s="8">
        <f t="shared" si="29"/>
        <v>0</v>
      </c>
      <c r="H230">
        <f t="shared" si="26"/>
        <v>206</v>
      </c>
      <c r="I230">
        <f t="shared" si="30"/>
        <v>206</v>
      </c>
    </row>
    <row r="231" spans="2:9">
      <c r="B231">
        <v>207</v>
      </c>
      <c r="C231" s="8">
        <f t="shared" si="28"/>
        <v>3715.0870443596777</v>
      </c>
      <c r="D231" s="8">
        <f t="shared" si="23"/>
        <v>0</v>
      </c>
      <c r="E231" s="8">
        <f t="shared" si="24"/>
        <v>514500</v>
      </c>
      <c r="F231" s="8">
        <f t="shared" si="21"/>
        <v>0</v>
      </c>
      <c r="G231" s="8">
        <f t="shared" si="29"/>
        <v>0</v>
      </c>
      <c r="H231">
        <f t="shared" si="26"/>
        <v>207</v>
      </c>
      <c r="I231">
        <f t="shared" si="30"/>
        <v>207</v>
      </c>
    </row>
    <row r="232" spans="2:9">
      <c r="B232">
        <v>208</v>
      </c>
      <c r="C232" s="8">
        <f t="shared" si="28"/>
        <v>3715.0870443596777</v>
      </c>
      <c r="D232" s="8">
        <f t="shared" si="23"/>
        <v>0</v>
      </c>
      <c r="E232" s="8">
        <f t="shared" si="24"/>
        <v>514500</v>
      </c>
      <c r="F232" s="8">
        <f t="shared" si="21"/>
        <v>0</v>
      </c>
      <c r="G232" s="8">
        <f t="shared" si="29"/>
        <v>0</v>
      </c>
      <c r="H232">
        <f t="shared" si="26"/>
        <v>208</v>
      </c>
      <c r="I232">
        <f t="shared" si="30"/>
        <v>208</v>
      </c>
    </row>
    <row r="233" spans="2:9">
      <c r="B233">
        <v>209</v>
      </c>
      <c r="C233" s="8">
        <f t="shared" si="28"/>
        <v>3715.0870443596777</v>
      </c>
      <c r="D233" s="8">
        <f t="shared" si="23"/>
        <v>0</v>
      </c>
      <c r="E233" s="8">
        <f t="shared" si="24"/>
        <v>514500</v>
      </c>
      <c r="F233" s="8">
        <f t="shared" si="21"/>
        <v>0</v>
      </c>
      <c r="G233" s="8">
        <f t="shared" si="29"/>
        <v>0</v>
      </c>
      <c r="H233">
        <f t="shared" si="26"/>
        <v>209</v>
      </c>
      <c r="I233">
        <f t="shared" si="30"/>
        <v>209</v>
      </c>
    </row>
    <row r="234" spans="2:9">
      <c r="B234">
        <v>210</v>
      </c>
      <c r="C234" s="8">
        <f t="shared" si="28"/>
        <v>3715.0870443596777</v>
      </c>
      <c r="D234" s="8">
        <f t="shared" si="23"/>
        <v>0</v>
      </c>
      <c r="E234" s="8">
        <f t="shared" si="24"/>
        <v>514500</v>
      </c>
      <c r="F234" s="8">
        <f t="shared" si="21"/>
        <v>0</v>
      </c>
      <c r="G234" s="8">
        <f t="shared" si="29"/>
        <v>0</v>
      </c>
      <c r="H234">
        <f t="shared" si="26"/>
        <v>210</v>
      </c>
      <c r="I234">
        <f t="shared" si="30"/>
        <v>210</v>
      </c>
    </row>
    <row r="235" spans="2:9">
      <c r="B235">
        <v>211</v>
      </c>
      <c r="C235" s="8">
        <f t="shared" si="28"/>
        <v>3715.0870443596777</v>
      </c>
      <c r="D235" s="8">
        <f t="shared" si="23"/>
        <v>0</v>
      </c>
      <c r="E235" s="8">
        <f t="shared" si="24"/>
        <v>514500</v>
      </c>
      <c r="F235" s="8">
        <f t="shared" si="21"/>
        <v>0</v>
      </c>
      <c r="G235" s="8">
        <f t="shared" si="29"/>
        <v>0</v>
      </c>
      <c r="H235">
        <f t="shared" si="26"/>
        <v>211</v>
      </c>
      <c r="I235">
        <f t="shared" si="30"/>
        <v>211</v>
      </c>
    </row>
    <row r="236" spans="2:9">
      <c r="B236">
        <v>212</v>
      </c>
      <c r="C236" s="8">
        <f t="shared" si="28"/>
        <v>3715.0870443596777</v>
      </c>
      <c r="D236" s="8">
        <f t="shared" si="23"/>
        <v>0</v>
      </c>
      <c r="E236" s="8">
        <f t="shared" si="24"/>
        <v>514500</v>
      </c>
      <c r="F236" s="8">
        <f t="shared" si="21"/>
        <v>0</v>
      </c>
      <c r="G236" s="8">
        <f t="shared" si="29"/>
        <v>0</v>
      </c>
      <c r="H236">
        <f t="shared" si="26"/>
        <v>212</v>
      </c>
      <c r="I236">
        <f t="shared" si="30"/>
        <v>212</v>
      </c>
    </row>
    <row r="237" spans="2:9">
      <c r="B237">
        <v>213</v>
      </c>
      <c r="C237" s="8">
        <f t="shared" si="28"/>
        <v>3715.0870443596777</v>
      </c>
      <c r="D237" s="8">
        <f t="shared" si="23"/>
        <v>0</v>
      </c>
      <c r="E237" s="8">
        <f t="shared" si="24"/>
        <v>514500</v>
      </c>
      <c r="F237" s="8">
        <f t="shared" si="21"/>
        <v>0</v>
      </c>
      <c r="G237" s="8">
        <f t="shared" si="29"/>
        <v>0</v>
      </c>
      <c r="H237">
        <f t="shared" si="26"/>
        <v>213</v>
      </c>
      <c r="I237">
        <f t="shared" si="30"/>
        <v>213</v>
      </c>
    </row>
    <row r="238" spans="2:9">
      <c r="B238">
        <v>214</v>
      </c>
      <c r="C238" s="8">
        <f t="shared" si="28"/>
        <v>3715.0870443596777</v>
      </c>
      <c r="D238" s="8">
        <f t="shared" si="23"/>
        <v>0</v>
      </c>
      <c r="E238" s="8">
        <f t="shared" si="24"/>
        <v>514500</v>
      </c>
      <c r="F238" s="8">
        <f t="shared" si="21"/>
        <v>0</v>
      </c>
      <c r="G238" s="8">
        <f t="shared" si="29"/>
        <v>0</v>
      </c>
      <c r="H238">
        <f t="shared" si="26"/>
        <v>214</v>
      </c>
      <c r="I238">
        <f t="shared" si="30"/>
        <v>214</v>
      </c>
    </row>
    <row r="239" spans="2:9">
      <c r="B239">
        <v>215</v>
      </c>
      <c r="C239" s="8">
        <f t="shared" si="28"/>
        <v>3715.0870443596777</v>
      </c>
      <c r="D239" s="8">
        <f t="shared" si="23"/>
        <v>0</v>
      </c>
      <c r="E239" s="8">
        <f t="shared" si="24"/>
        <v>514500</v>
      </c>
      <c r="F239" s="8">
        <f t="shared" si="21"/>
        <v>0</v>
      </c>
      <c r="G239" s="8">
        <f t="shared" si="29"/>
        <v>0</v>
      </c>
      <c r="H239">
        <f t="shared" si="26"/>
        <v>215</v>
      </c>
      <c r="I239">
        <f t="shared" si="30"/>
        <v>215</v>
      </c>
    </row>
    <row r="240" spans="2:9">
      <c r="B240">
        <v>216</v>
      </c>
      <c r="C240" s="8">
        <f t="shared" si="28"/>
        <v>3715.0870443596777</v>
      </c>
      <c r="D240" s="8">
        <f t="shared" si="23"/>
        <v>0</v>
      </c>
      <c r="E240" s="8">
        <f t="shared" si="24"/>
        <v>514500</v>
      </c>
      <c r="F240" s="8">
        <f t="shared" si="21"/>
        <v>0</v>
      </c>
      <c r="G240" s="8">
        <f t="shared" si="29"/>
        <v>0</v>
      </c>
      <c r="H240">
        <f t="shared" si="26"/>
        <v>216</v>
      </c>
      <c r="I240">
        <f t="shared" si="30"/>
        <v>216</v>
      </c>
    </row>
    <row r="241" spans="2:9">
      <c r="B241">
        <v>217</v>
      </c>
      <c r="C241" s="8">
        <f t="shared" si="28"/>
        <v>3715.0870443596777</v>
      </c>
      <c r="D241" s="8">
        <f t="shared" si="23"/>
        <v>0</v>
      </c>
      <c r="E241" s="8">
        <f t="shared" si="24"/>
        <v>514500</v>
      </c>
      <c r="F241" s="8">
        <f t="shared" si="21"/>
        <v>0</v>
      </c>
      <c r="G241" s="8">
        <f t="shared" si="29"/>
        <v>0</v>
      </c>
      <c r="H241">
        <f t="shared" si="26"/>
        <v>217</v>
      </c>
      <c r="I241">
        <f t="shared" si="30"/>
        <v>217</v>
      </c>
    </row>
    <row r="242" spans="2:9">
      <c r="B242">
        <v>218</v>
      </c>
      <c r="C242" s="8">
        <f t="shared" si="28"/>
        <v>3715.0870443596777</v>
      </c>
      <c r="D242" s="8">
        <f t="shared" si="23"/>
        <v>0</v>
      </c>
      <c r="E242" s="8">
        <f t="shared" si="24"/>
        <v>514500</v>
      </c>
      <c r="F242" s="8">
        <f t="shared" si="21"/>
        <v>0</v>
      </c>
      <c r="G242" s="8">
        <f t="shared" si="29"/>
        <v>0</v>
      </c>
      <c r="H242">
        <f t="shared" si="26"/>
        <v>218</v>
      </c>
      <c r="I242">
        <f t="shared" si="30"/>
        <v>218</v>
      </c>
    </row>
    <row r="243" spans="2:9">
      <c r="B243">
        <v>219</v>
      </c>
      <c r="C243" s="8">
        <f t="shared" si="28"/>
        <v>3715.0870443596777</v>
      </c>
      <c r="D243" s="8">
        <f t="shared" si="23"/>
        <v>0</v>
      </c>
      <c r="E243" s="8">
        <f t="shared" si="24"/>
        <v>514500</v>
      </c>
      <c r="F243" s="8">
        <f t="shared" si="21"/>
        <v>0</v>
      </c>
      <c r="G243" s="8">
        <f t="shared" si="29"/>
        <v>0</v>
      </c>
      <c r="H243">
        <f t="shared" si="26"/>
        <v>219</v>
      </c>
      <c r="I243">
        <f t="shared" si="30"/>
        <v>219</v>
      </c>
    </row>
    <row r="244" spans="2:9">
      <c r="B244">
        <v>220</v>
      </c>
      <c r="C244" s="8">
        <f t="shared" si="28"/>
        <v>3715.0870443596777</v>
      </c>
      <c r="D244" s="8">
        <f t="shared" si="23"/>
        <v>0</v>
      </c>
      <c r="E244" s="8">
        <f t="shared" si="24"/>
        <v>514500</v>
      </c>
      <c r="F244" s="8">
        <f t="shared" si="21"/>
        <v>0</v>
      </c>
      <c r="G244" s="8">
        <f t="shared" si="29"/>
        <v>0</v>
      </c>
      <c r="H244">
        <f t="shared" si="26"/>
        <v>220</v>
      </c>
      <c r="I244">
        <f t="shared" si="30"/>
        <v>220</v>
      </c>
    </row>
    <row r="245" spans="2:9">
      <c r="B245">
        <v>221</v>
      </c>
      <c r="C245" s="8">
        <f t="shared" si="28"/>
        <v>3715.0870443596777</v>
      </c>
      <c r="D245" s="8">
        <f t="shared" si="23"/>
        <v>0</v>
      </c>
      <c r="E245" s="8">
        <f t="shared" si="24"/>
        <v>514500</v>
      </c>
      <c r="F245" s="8">
        <f t="shared" si="21"/>
        <v>0</v>
      </c>
      <c r="G245" s="8">
        <f t="shared" si="29"/>
        <v>0</v>
      </c>
      <c r="H245">
        <f t="shared" si="26"/>
        <v>221</v>
      </c>
      <c r="I245">
        <f t="shared" si="30"/>
        <v>221</v>
      </c>
    </row>
    <row r="246" spans="2:9">
      <c r="B246">
        <v>222</v>
      </c>
      <c r="C246" s="8">
        <f t="shared" si="28"/>
        <v>3715.0870443596777</v>
      </c>
      <c r="D246" s="8">
        <f t="shared" si="23"/>
        <v>0</v>
      </c>
      <c r="E246" s="8">
        <f t="shared" si="24"/>
        <v>514500</v>
      </c>
      <c r="F246" s="8">
        <f t="shared" si="21"/>
        <v>0</v>
      </c>
      <c r="G246" s="8">
        <f t="shared" si="29"/>
        <v>0</v>
      </c>
      <c r="H246">
        <f t="shared" si="26"/>
        <v>222</v>
      </c>
      <c r="I246">
        <f t="shared" si="30"/>
        <v>222</v>
      </c>
    </row>
    <row r="247" spans="2:9">
      <c r="B247">
        <v>223</v>
      </c>
      <c r="C247" s="8">
        <f t="shared" si="28"/>
        <v>3715.0870443596777</v>
      </c>
      <c r="D247" s="8">
        <f t="shared" si="23"/>
        <v>0</v>
      </c>
      <c r="E247" s="8">
        <f t="shared" si="24"/>
        <v>514500</v>
      </c>
      <c r="F247" s="8">
        <f t="shared" si="21"/>
        <v>0</v>
      </c>
      <c r="G247" s="8">
        <f t="shared" si="29"/>
        <v>0</v>
      </c>
      <c r="H247">
        <f t="shared" si="26"/>
        <v>223</v>
      </c>
      <c r="I247">
        <f t="shared" si="30"/>
        <v>223</v>
      </c>
    </row>
    <row r="248" spans="2:9">
      <c r="B248">
        <v>224</v>
      </c>
      <c r="C248" s="8">
        <f t="shared" si="28"/>
        <v>3715.0870443596777</v>
      </c>
      <c r="D248" s="8">
        <f t="shared" si="23"/>
        <v>0</v>
      </c>
      <c r="E248" s="8">
        <f t="shared" si="24"/>
        <v>514500</v>
      </c>
      <c r="F248" s="8">
        <f t="shared" si="21"/>
        <v>0</v>
      </c>
      <c r="G248" s="8">
        <f t="shared" si="29"/>
        <v>0</v>
      </c>
      <c r="H248">
        <f t="shared" si="26"/>
        <v>224</v>
      </c>
      <c r="I248">
        <f t="shared" si="30"/>
        <v>224</v>
      </c>
    </row>
    <row r="249" spans="2:9">
      <c r="B249">
        <v>225</v>
      </c>
      <c r="C249" s="8">
        <f t="shared" si="28"/>
        <v>3715.0870443596777</v>
      </c>
      <c r="D249" s="8">
        <f t="shared" si="23"/>
        <v>0</v>
      </c>
      <c r="E249" s="8">
        <f t="shared" si="24"/>
        <v>514500</v>
      </c>
      <c r="F249" s="8">
        <f t="shared" si="21"/>
        <v>0</v>
      </c>
      <c r="G249" s="8">
        <f t="shared" si="29"/>
        <v>0</v>
      </c>
      <c r="H249">
        <f t="shared" si="26"/>
        <v>225</v>
      </c>
      <c r="I249">
        <f t="shared" si="30"/>
        <v>225</v>
      </c>
    </row>
    <row r="250" spans="2:9">
      <c r="B250">
        <v>226</v>
      </c>
      <c r="C250" s="8">
        <f t="shared" si="28"/>
        <v>3715.0870443596777</v>
      </c>
      <c r="D250" s="8">
        <f t="shared" si="23"/>
        <v>0</v>
      </c>
      <c r="E250" s="8">
        <f t="shared" si="24"/>
        <v>514500</v>
      </c>
      <c r="F250" s="8">
        <f t="shared" si="21"/>
        <v>0</v>
      </c>
      <c r="G250" s="8">
        <f t="shared" si="29"/>
        <v>0</v>
      </c>
      <c r="H250">
        <f t="shared" si="26"/>
        <v>226</v>
      </c>
      <c r="I250">
        <f t="shared" si="30"/>
        <v>226</v>
      </c>
    </row>
    <row r="251" spans="2:9">
      <c r="B251">
        <v>227</v>
      </c>
      <c r="C251" s="8">
        <f t="shared" si="28"/>
        <v>3715.0870443596777</v>
      </c>
      <c r="D251" s="8">
        <f t="shared" si="23"/>
        <v>0</v>
      </c>
      <c r="E251" s="8">
        <f t="shared" si="24"/>
        <v>514500</v>
      </c>
      <c r="F251" s="8">
        <f t="shared" si="21"/>
        <v>0</v>
      </c>
      <c r="G251" s="8">
        <f t="shared" si="29"/>
        <v>0</v>
      </c>
      <c r="H251">
        <f t="shared" si="26"/>
        <v>227</v>
      </c>
      <c r="I251">
        <f t="shared" si="30"/>
        <v>227</v>
      </c>
    </row>
    <row r="252" spans="2:9">
      <c r="B252">
        <v>228</v>
      </c>
      <c r="C252" s="8">
        <f t="shared" si="28"/>
        <v>3715.0870443596777</v>
      </c>
      <c r="D252" s="8">
        <f t="shared" si="23"/>
        <v>0</v>
      </c>
      <c r="E252" s="8">
        <f t="shared" si="24"/>
        <v>514500</v>
      </c>
      <c r="F252" s="8">
        <f t="shared" si="21"/>
        <v>0</v>
      </c>
      <c r="G252" s="8">
        <f t="shared" si="29"/>
        <v>0</v>
      </c>
      <c r="H252">
        <f t="shared" si="26"/>
        <v>228</v>
      </c>
      <c r="I252">
        <f t="shared" si="30"/>
        <v>228</v>
      </c>
    </row>
    <row r="253" spans="2:9">
      <c r="B253">
        <v>229</v>
      </c>
      <c r="C253" s="8">
        <f t="shared" si="28"/>
        <v>3715.0870443596777</v>
      </c>
      <c r="D253" s="8">
        <f t="shared" si="23"/>
        <v>0</v>
      </c>
      <c r="E253" s="8">
        <f t="shared" si="24"/>
        <v>514500</v>
      </c>
      <c r="F253" s="8">
        <f t="shared" si="21"/>
        <v>0</v>
      </c>
      <c r="G253" s="8">
        <f t="shared" si="29"/>
        <v>0</v>
      </c>
      <c r="H253">
        <f t="shared" si="26"/>
        <v>229</v>
      </c>
      <c r="I253">
        <f t="shared" si="30"/>
        <v>229</v>
      </c>
    </row>
    <row r="254" spans="2:9">
      <c r="B254">
        <v>230</v>
      </c>
      <c r="C254" s="8">
        <f t="shared" si="28"/>
        <v>3715.0870443596777</v>
      </c>
      <c r="D254" s="8">
        <f t="shared" si="23"/>
        <v>0</v>
      </c>
      <c r="E254" s="8">
        <f t="shared" si="24"/>
        <v>514500</v>
      </c>
      <c r="F254" s="8">
        <f t="shared" si="21"/>
        <v>0</v>
      </c>
      <c r="G254" s="8">
        <f t="shared" si="29"/>
        <v>0</v>
      </c>
      <c r="H254">
        <f t="shared" si="26"/>
        <v>230</v>
      </c>
      <c r="I254">
        <f t="shared" si="30"/>
        <v>230</v>
      </c>
    </row>
    <row r="255" spans="2:9">
      <c r="B255">
        <v>231</v>
      </c>
      <c r="C255" s="8">
        <f t="shared" si="28"/>
        <v>3715.0870443596777</v>
      </c>
      <c r="D255" s="8">
        <f t="shared" si="23"/>
        <v>0</v>
      </c>
      <c r="E255" s="8">
        <f t="shared" si="24"/>
        <v>514500</v>
      </c>
      <c r="F255" s="8">
        <f t="shared" si="21"/>
        <v>0</v>
      </c>
      <c r="G255" s="8">
        <f t="shared" si="29"/>
        <v>0</v>
      </c>
      <c r="H255">
        <f t="shared" si="26"/>
        <v>231</v>
      </c>
      <c r="I255">
        <f t="shared" si="30"/>
        <v>231</v>
      </c>
    </row>
    <row r="256" spans="2:9">
      <c r="B256">
        <v>232</v>
      </c>
      <c r="C256" s="8">
        <f t="shared" ref="C256:C319" si="31">C255</f>
        <v>3715.0870443596777</v>
      </c>
      <c r="D256" s="8">
        <f t="shared" ref="D256:D319" si="32">IF((G255-C256)&lt;0,0,G255-C256)</f>
        <v>0</v>
      </c>
      <c r="E256" s="8">
        <f t="shared" ref="E256:E319" si="33">IF((E255+$C$13)&gt;D256,E255,E255+$C$13)</f>
        <v>514500</v>
      </c>
      <c r="F256" s="8">
        <f t="shared" ref="F256:F319" si="34">IF((D256-E256)*$C$10/12&lt;0,0,(D256-E256)*$C$10/12)</f>
        <v>0</v>
      </c>
      <c r="G256" s="8">
        <f t="shared" ref="G256:G319" si="35">D256+F256</f>
        <v>0</v>
      </c>
      <c r="H256">
        <f t="shared" si="26"/>
        <v>232</v>
      </c>
      <c r="I256">
        <f t="shared" si="30"/>
        <v>232</v>
      </c>
    </row>
    <row r="257" spans="2:9">
      <c r="B257">
        <v>233</v>
      </c>
      <c r="C257" s="8">
        <f t="shared" si="31"/>
        <v>3715.0870443596777</v>
      </c>
      <c r="D257" s="8">
        <f t="shared" si="32"/>
        <v>0</v>
      </c>
      <c r="E257" s="8">
        <f t="shared" si="33"/>
        <v>514500</v>
      </c>
      <c r="F257" s="8">
        <f t="shared" si="34"/>
        <v>0</v>
      </c>
      <c r="G257" s="8">
        <f t="shared" si="35"/>
        <v>0</v>
      </c>
      <c r="H257">
        <f t="shared" si="26"/>
        <v>233</v>
      </c>
      <c r="I257">
        <f t="shared" si="30"/>
        <v>233</v>
      </c>
    </row>
    <row r="258" spans="2:9">
      <c r="B258">
        <v>234</v>
      </c>
      <c r="C258" s="8">
        <f t="shared" si="31"/>
        <v>3715.0870443596777</v>
      </c>
      <c r="D258" s="8">
        <f t="shared" si="32"/>
        <v>0</v>
      </c>
      <c r="E258" s="8">
        <f t="shared" si="33"/>
        <v>514500</v>
      </c>
      <c r="F258" s="8">
        <f t="shared" si="34"/>
        <v>0</v>
      </c>
      <c r="G258" s="8">
        <f t="shared" si="35"/>
        <v>0</v>
      </c>
      <c r="H258">
        <f t="shared" si="26"/>
        <v>234</v>
      </c>
      <c r="I258">
        <f t="shared" si="30"/>
        <v>234</v>
      </c>
    </row>
    <row r="259" spans="2:9">
      <c r="B259">
        <v>235</v>
      </c>
      <c r="C259" s="8">
        <f t="shared" si="31"/>
        <v>3715.0870443596777</v>
      </c>
      <c r="D259" s="8">
        <f t="shared" si="32"/>
        <v>0</v>
      </c>
      <c r="E259" s="8">
        <f t="shared" si="33"/>
        <v>514500</v>
      </c>
      <c r="F259" s="8">
        <f t="shared" si="34"/>
        <v>0</v>
      </c>
      <c r="G259" s="8">
        <f t="shared" si="35"/>
        <v>0</v>
      </c>
      <c r="H259">
        <f t="shared" si="26"/>
        <v>235</v>
      </c>
      <c r="I259">
        <f t="shared" si="30"/>
        <v>235</v>
      </c>
    </row>
    <row r="260" spans="2:9">
      <c r="B260">
        <v>236</v>
      </c>
      <c r="C260" s="8">
        <f t="shared" si="31"/>
        <v>3715.0870443596777</v>
      </c>
      <c r="D260" s="8">
        <f t="shared" si="32"/>
        <v>0</v>
      </c>
      <c r="E260" s="8">
        <f t="shared" si="33"/>
        <v>514500</v>
      </c>
      <c r="F260" s="8">
        <f t="shared" si="34"/>
        <v>0</v>
      </c>
      <c r="G260" s="8">
        <f t="shared" si="35"/>
        <v>0</v>
      </c>
      <c r="H260">
        <f t="shared" si="26"/>
        <v>236</v>
      </c>
      <c r="I260">
        <f t="shared" si="30"/>
        <v>236</v>
      </c>
    </row>
    <row r="261" spans="2:9">
      <c r="B261">
        <v>237</v>
      </c>
      <c r="C261" s="8">
        <f t="shared" si="31"/>
        <v>3715.0870443596777</v>
      </c>
      <c r="D261" s="8">
        <f t="shared" si="32"/>
        <v>0</v>
      </c>
      <c r="E261" s="8">
        <f t="shared" si="33"/>
        <v>514500</v>
      </c>
      <c r="F261" s="8">
        <f t="shared" si="34"/>
        <v>0</v>
      </c>
      <c r="G261" s="8">
        <f t="shared" si="35"/>
        <v>0</v>
      </c>
      <c r="H261">
        <f t="shared" si="26"/>
        <v>237</v>
      </c>
      <c r="I261">
        <f t="shared" si="30"/>
        <v>237</v>
      </c>
    </row>
    <row r="262" spans="2:9">
      <c r="B262">
        <v>238</v>
      </c>
      <c r="C262" s="8">
        <f t="shared" si="31"/>
        <v>3715.0870443596777</v>
      </c>
      <c r="D262" s="8">
        <f t="shared" si="32"/>
        <v>0</v>
      </c>
      <c r="E262" s="8">
        <f t="shared" si="33"/>
        <v>514500</v>
      </c>
      <c r="F262" s="8">
        <f t="shared" si="34"/>
        <v>0</v>
      </c>
      <c r="G262" s="8">
        <f t="shared" si="35"/>
        <v>0</v>
      </c>
      <c r="H262">
        <f t="shared" si="26"/>
        <v>238</v>
      </c>
      <c r="I262">
        <f t="shared" si="30"/>
        <v>238</v>
      </c>
    </row>
    <row r="263" spans="2:9">
      <c r="B263">
        <v>239</v>
      </c>
      <c r="C263" s="8">
        <f t="shared" si="31"/>
        <v>3715.0870443596777</v>
      </c>
      <c r="D263" s="8">
        <f t="shared" si="32"/>
        <v>0</v>
      </c>
      <c r="E263" s="8">
        <f t="shared" si="33"/>
        <v>514500</v>
      </c>
      <c r="F263" s="8">
        <f t="shared" si="34"/>
        <v>0</v>
      </c>
      <c r="G263" s="8">
        <f t="shared" si="35"/>
        <v>0</v>
      </c>
      <c r="H263">
        <f t="shared" si="26"/>
        <v>239</v>
      </c>
      <c r="I263">
        <f t="shared" si="30"/>
        <v>239</v>
      </c>
    </row>
    <row r="264" spans="2:9">
      <c r="B264">
        <v>240</v>
      </c>
      <c r="C264" s="8">
        <f t="shared" si="31"/>
        <v>3715.0870443596777</v>
      </c>
      <c r="D264" s="8">
        <f t="shared" si="32"/>
        <v>0</v>
      </c>
      <c r="E264" s="8">
        <f t="shared" si="33"/>
        <v>514500</v>
      </c>
      <c r="F264" s="8">
        <f t="shared" si="34"/>
        <v>0</v>
      </c>
      <c r="G264" s="8">
        <f t="shared" si="35"/>
        <v>0</v>
      </c>
      <c r="H264">
        <f t="shared" si="26"/>
        <v>240</v>
      </c>
      <c r="I264">
        <f t="shared" si="30"/>
        <v>240</v>
      </c>
    </row>
    <row r="265" spans="2:9">
      <c r="B265">
        <v>241</v>
      </c>
      <c r="C265" s="8">
        <f t="shared" si="31"/>
        <v>3715.0870443596777</v>
      </c>
      <c r="D265" s="8">
        <f t="shared" si="32"/>
        <v>0</v>
      </c>
      <c r="E265" s="8">
        <f t="shared" si="33"/>
        <v>514500</v>
      </c>
      <c r="F265" s="8">
        <f t="shared" si="34"/>
        <v>0</v>
      </c>
      <c r="G265" s="8">
        <f t="shared" si="35"/>
        <v>0</v>
      </c>
      <c r="H265">
        <f t="shared" si="26"/>
        <v>241</v>
      </c>
      <c r="I265">
        <f t="shared" si="30"/>
        <v>241</v>
      </c>
    </row>
    <row r="266" spans="2:9">
      <c r="B266">
        <v>242</v>
      </c>
      <c r="C266" s="8">
        <f t="shared" si="31"/>
        <v>3715.0870443596777</v>
      </c>
      <c r="D266" s="8">
        <f t="shared" si="32"/>
        <v>0</v>
      </c>
      <c r="E266" s="8">
        <f t="shared" si="33"/>
        <v>514500</v>
      </c>
      <c r="F266" s="8">
        <f t="shared" si="34"/>
        <v>0</v>
      </c>
      <c r="G266" s="8">
        <f t="shared" si="35"/>
        <v>0</v>
      </c>
      <c r="H266">
        <f t="shared" si="26"/>
        <v>242</v>
      </c>
      <c r="I266">
        <f t="shared" si="30"/>
        <v>242</v>
      </c>
    </row>
    <row r="267" spans="2:9">
      <c r="B267">
        <v>243</v>
      </c>
      <c r="C267" s="8">
        <f t="shared" si="31"/>
        <v>3715.0870443596777</v>
      </c>
      <c r="D267" s="8">
        <f t="shared" si="32"/>
        <v>0</v>
      </c>
      <c r="E267" s="8">
        <f t="shared" si="33"/>
        <v>514500</v>
      </c>
      <c r="F267" s="8">
        <f t="shared" si="34"/>
        <v>0</v>
      </c>
      <c r="G267" s="8">
        <f t="shared" si="35"/>
        <v>0</v>
      </c>
      <c r="H267">
        <f t="shared" si="26"/>
        <v>243</v>
      </c>
      <c r="I267">
        <f t="shared" si="30"/>
        <v>243</v>
      </c>
    </row>
    <row r="268" spans="2:9">
      <c r="B268">
        <v>244</v>
      </c>
      <c r="C268" s="8">
        <f t="shared" si="31"/>
        <v>3715.0870443596777</v>
      </c>
      <c r="D268" s="8">
        <f t="shared" si="32"/>
        <v>0</v>
      </c>
      <c r="E268" s="8">
        <f t="shared" si="33"/>
        <v>514500</v>
      </c>
      <c r="F268" s="8">
        <f t="shared" si="34"/>
        <v>0</v>
      </c>
      <c r="G268" s="8">
        <f t="shared" si="35"/>
        <v>0</v>
      </c>
      <c r="H268">
        <f t="shared" si="26"/>
        <v>244</v>
      </c>
      <c r="I268">
        <f t="shared" si="30"/>
        <v>244</v>
      </c>
    </row>
    <row r="269" spans="2:9">
      <c r="B269">
        <v>245</v>
      </c>
      <c r="C269" s="8">
        <f t="shared" si="31"/>
        <v>3715.0870443596777</v>
      </c>
      <c r="D269" s="8">
        <f t="shared" si="32"/>
        <v>0</v>
      </c>
      <c r="E269" s="8">
        <f t="shared" si="33"/>
        <v>514500</v>
      </c>
      <c r="F269" s="8">
        <f t="shared" si="34"/>
        <v>0</v>
      </c>
      <c r="G269" s="8">
        <f t="shared" si="35"/>
        <v>0</v>
      </c>
      <c r="H269">
        <f t="shared" si="26"/>
        <v>245</v>
      </c>
      <c r="I269">
        <f t="shared" si="30"/>
        <v>245</v>
      </c>
    </row>
    <row r="270" spans="2:9">
      <c r="B270">
        <v>246</v>
      </c>
      <c r="C270" s="8">
        <f t="shared" si="31"/>
        <v>3715.0870443596777</v>
      </c>
      <c r="D270" s="8">
        <f t="shared" si="32"/>
        <v>0</v>
      </c>
      <c r="E270" s="8">
        <f t="shared" si="33"/>
        <v>514500</v>
      </c>
      <c r="F270" s="8">
        <f t="shared" si="34"/>
        <v>0</v>
      </c>
      <c r="G270" s="8">
        <f t="shared" si="35"/>
        <v>0</v>
      </c>
      <c r="H270">
        <f t="shared" si="26"/>
        <v>246</v>
      </c>
      <c r="I270">
        <f t="shared" si="30"/>
        <v>246</v>
      </c>
    </row>
    <row r="271" spans="2:9">
      <c r="B271">
        <v>247</v>
      </c>
      <c r="C271" s="8">
        <f t="shared" si="31"/>
        <v>3715.0870443596777</v>
      </c>
      <c r="D271" s="8">
        <f t="shared" si="32"/>
        <v>0</v>
      </c>
      <c r="E271" s="8">
        <f t="shared" si="33"/>
        <v>514500</v>
      </c>
      <c r="F271" s="8">
        <f t="shared" si="34"/>
        <v>0</v>
      </c>
      <c r="G271" s="8">
        <f t="shared" si="35"/>
        <v>0</v>
      </c>
      <c r="H271">
        <f t="shared" si="26"/>
        <v>247</v>
      </c>
      <c r="I271">
        <f t="shared" si="30"/>
        <v>247</v>
      </c>
    </row>
    <row r="272" spans="2:9">
      <c r="B272">
        <v>248</v>
      </c>
      <c r="C272" s="8">
        <f t="shared" si="31"/>
        <v>3715.0870443596777</v>
      </c>
      <c r="D272" s="8">
        <f t="shared" si="32"/>
        <v>0</v>
      </c>
      <c r="E272" s="8">
        <f t="shared" si="33"/>
        <v>514500</v>
      </c>
      <c r="F272" s="8">
        <f t="shared" si="34"/>
        <v>0</v>
      </c>
      <c r="G272" s="8">
        <f t="shared" si="35"/>
        <v>0</v>
      </c>
      <c r="H272">
        <f t="shared" si="26"/>
        <v>248</v>
      </c>
      <c r="I272">
        <f t="shared" si="30"/>
        <v>248</v>
      </c>
    </row>
    <row r="273" spans="2:9">
      <c r="B273">
        <v>249</v>
      </c>
      <c r="C273" s="8">
        <f t="shared" si="31"/>
        <v>3715.0870443596777</v>
      </c>
      <c r="D273" s="8">
        <f t="shared" si="32"/>
        <v>0</v>
      </c>
      <c r="E273" s="8">
        <f t="shared" si="33"/>
        <v>514500</v>
      </c>
      <c r="F273" s="8">
        <f t="shared" si="34"/>
        <v>0</v>
      </c>
      <c r="G273" s="8">
        <f t="shared" si="35"/>
        <v>0</v>
      </c>
      <c r="H273">
        <f t="shared" si="26"/>
        <v>249</v>
      </c>
      <c r="I273">
        <f t="shared" si="30"/>
        <v>249</v>
      </c>
    </row>
    <row r="274" spans="2:9">
      <c r="B274">
        <v>250</v>
      </c>
      <c r="C274" s="8">
        <f t="shared" si="31"/>
        <v>3715.0870443596777</v>
      </c>
      <c r="D274" s="8">
        <f t="shared" si="32"/>
        <v>0</v>
      </c>
      <c r="E274" s="8">
        <f t="shared" si="33"/>
        <v>514500</v>
      </c>
      <c r="F274" s="8">
        <f t="shared" si="34"/>
        <v>0</v>
      </c>
      <c r="G274" s="8">
        <f t="shared" si="35"/>
        <v>0</v>
      </c>
      <c r="H274">
        <f t="shared" si="26"/>
        <v>250</v>
      </c>
      <c r="I274">
        <f t="shared" si="30"/>
        <v>250</v>
      </c>
    </row>
    <row r="275" spans="2:9">
      <c r="B275">
        <v>251</v>
      </c>
      <c r="C275" s="8">
        <f t="shared" si="31"/>
        <v>3715.0870443596777</v>
      </c>
      <c r="D275" s="8">
        <f t="shared" si="32"/>
        <v>0</v>
      </c>
      <c r="E275" s="8">
        <f t="shared" si="33"/>
        <v>514500</v>
      </c>
      <c r="F275" s="8">
        <f t="shared" si="34"/>
        <v>0</v>
      </c>
      <c r="G275" s="8">
        <f t="shared" si="35"/>
        <v>0</v>
      </c>
      <c r="H275">
        <f t="shared" si="26"/>
        <v>251</v>
      </c>
      <c r="I275">
        <f t="shared" si="30"/>
        <v>251</v>
      </c>
    </row>
    <row r="276" spans="2:9">
      <c r="B276">
        <v>252</v>
      </c>
      <c r="C276" s="8">
        <f t="shared" si="31"/>
        <v>3715.0870443596777</v>
      </c>
      <c r="D276" s="8">
        <f t="shared" si="32"/>
        <v>0</v>
      </c>
      <c r="E276" s="8">
        <f t="shared" si="33"/>
        <v>514500</v>
      </c>
      <c r="F276" s="8">
        <f t="shared" si="34"/>
        <v>0</v>
      </c>
      <c r="G276" s="8">
        <f t="shared" si="35"/>
        <v>0</v>
      </c>
      <c r="H276">
        <f t="shared" si="26"/>
        <v>252</v>
      </c>
      <c r="I276">
        <f t="shared" si="30"/>
        <v>252</v>
      </c>
    </row>
    <row r="277" spans="2:9">
      <c r="B277">
        <v>253</v>
      </c>
      <c r="C277" s="8">
        <f t="shared" si="31"/>
        <v>3715.0870443596777</v>
      </c>
      <c r="D277" s="8">
        <f t="shared" si="32"/>
        <v>0</v>
      </c>
      <c r="E277" s="8">
        <f t="shared" si="33"/>
        <v>514500</v>
      </c>
      <c r="F277" s="8">
        <f t="shared" si="34"/>
        <v>0</v>
      </c>
      <c r="G277" s="8">
        <f t="shared" si="35"/>
        <v>0</v>
      </c>
      <c r="H277">
        <f t="shared" si="26"/>
        <v>253</v>
      </c>
      <c r="I277">
        <f t="shared" si="30"/>
        <v>253</v>
      </c>
    </row>
    <row r="278" spans="2:9">
      <c r="B278">
        <v>254</v>
      </c>
      <c r="C278" s="8">
        <f t="shared" si="31"/>
        <v>3715.0870443596777</v>
      </c>
      <c r="D278" s="8">
        <f t="shared" si="32"/>
        <v>0</v>
      </c>
      <c r="E278" s="8">
        <f t="shared" si="33"/>
        <v>514500</v>
      </c>
      <c r="F278" s="8">
        <f t="shared" si="34"/>
        <v>0</v>
      </c>
      <c r="G278" s="8">
        <f t="shared" si="35"/>
        <v>0</v>
      </c>
      <c r="H278">
        <f t="shared" si="26"/>
        <v>254</v>
      </c>
      <c r="I278">
        <f t="shared" si="30"/>
        <v>254</v>
      </c>
    </row>
    <row r="279" spans="2:9">
      <c r="B279">
        <v>255</v>
      </c>
      <c r="C279" s="8">
        <f t="shared" si="31"/>
        <v>3715.0870443596777</v>
      </c>
      <c r="D279" s="8">
        <f t="shared" si="32"/>
        <v>0</v>
      </c>
      <c r="E279" s="8">
        <f t="shared" si="33"/>
        <v>514500</v>
      </c>
      <c r="F279" s="8">
        <f t="shared" si="34"/>
        <v>0</v>
      </c>
      <c r="G279" s="8">
        <f t="shared" si="35"/>
        <v>0</v>
      </c>
      <c r="H279">
        <f t="shared" si="26"/>
        <v>255</v>
      </c>
      <c r="I279">
        <f t="shared" si="30"/>
        <v>255</v>
      </c>
    </row>
    <row r="280" spans="2:9">
      <c r="B280">
        <v>256</v>
      </c>
      <c r="C280" s="8">
        <f t="shared" si="31"/>
        <v>3715.0870443596777</v>
      </c>
      <c r="D280" s="8">
        <f t="shared" si="32"/>
        <v>0</v>
      </c>
      <c r="E280" s="8">
        <f t="shared" si="33"/>
        <v>514500</v>
      </c>
      <c r="F280" s="8">
        <f t="shared" si="34"/>
        <v>0</v>
      </c>
      <c r="G280" s="8">
        <f t="shared" si="35"/>
        <v>0</v>
      </c>
      <c r="H280">
        <f t="shared" si="26"/>
        <v>256</v>
      </c>
      <c r="I280">
        <f t="shared" si="30"/>
        <v>256</v>
      </c>
    </row>
    <row r="281" spans="2:9">
      <c r="B281">
        <v>257</v>
      </c>
      <c r="C281" s="8">
        <f t="shared" si="31"/>
        <v>3715.0870443596777</v>
      </c>
      <c r="D281" s="8">
        <f t="shared" si="32"/>
        <v>0</v>
      </c>
      <c r="E281" s="8">
        <f t="shared" si="33"/>
        <v>514500</v>
      </c>
      <c r="F281" s="8">
        <f t="shared" si="34"/>
        <v>0</v>
      </c>
      <c r="G281" s="8">
        <f t="shared" si="35"/>
        <v>0</v>
      </c>
      <c r="H281">
        <f t="shared" si="26"/>
        <v>257</v>
      </c>
      <c r="I281">
        <f t="shared" si="30"/>
        <v>257</v>
      </c>
    </row>
    <row r="282" spans="2:9">
      <c r="B282">
        <v>258</v>
      </c>
      <c r="C282" s="8">
        <f t="shared" si="31"/>
        <v>3715.0870443596777</v>
      </c>
      <c r="D282" s="8">
        <f t="shared" si="32"/>
        <v>0</v>
      </c>
      <c r="E282" s="8">
        <f t="shared" si="33"/>
        <v>514500</v>
      </c>
      <c r="F282" s="8">
        <f t="shared" si="34"/>
        <v>0</v>
      </c>
      <c r="G282" s="8">
        <f t="shared" si="35"/>
        <v>0</v>
      </c>
      <c r="H282">
        <f t="shared" si="26"/>
        <v>258</v>
      </c>
      <c r="I282">
        <f t="shared" si="30"/>
        <v>258</v>
      </c>
    </row>
    <row r="283" spans="2:9">
      <c r="B283">
        <v>259</v>
      </c>
      <c r="C283" s="8">
        <f t="shared" si="31"/>
        <v>3715.0870443596777</v>
      </c>
      <c r="D283" s="8">
        <f t="shared" si="32"/>
        <v>0</v>
      </c>
      <c r="E283" s="8">
        <f t="shared" si="33"/>
        <v>514500</v>
      </c>
      <c r="F283" s="8">
        <f t="shared" si="34"/>
        <v>0</v>
      </c>
      <c r="G283" s="8">
        <f t="shared" si="35"/>
        <v>0</v>
      </c>
      <c r="H283">
        <f t="shared" ref="H283:H346" si="36">IF(F283&lt;1,B283,"No")</f>
        <v>259</v>
      </c>
      <c r="I283">
        <f t="shared" si="30"/>
        <v>259</v>
      </c>
    </row>
    <row r="284" spans="2:9">
      <c r="B284">
        <v>260</v>
      </c>
      <c r="C284" s="8">
        <f t="shared" si="31"/>
        <v>3715.0870443596777</v>
      </c>
      <c r="D284" s="8">
        <f t="shared" si="32"/>
        <v>0</v>
      </c>
      <c r="E284" s="8">
        <f t="shared" si="33"/>
        <v>514500</v>
      </c>
      <c r="F284" s="8">
        <f t="shared" si="34"/>
        <v>0</v>
      </c>
      <c r="G284" s="8">
        <f t="shared" si="35"/>
        <v>0</v>
      </c>
      <c r="H284">
        <f t="shared" si="36"/>
        <v>260</v>
      </c>
      <c r="I284">
        <f t="shared" si="30"/>
        <v>260</v>
      </c>
    </row>
    <row r="285" spans="2:9">
      <c r="B285">
        <v>261</v>
      </c>
      <c r="C285" s="8">
        <f t="shared" si="31"/>
        <v>3715.0870443596777</v>
      </c>
      <c r="D285" s="8">
        <f t="shared" si="32"/>
        <v>0</v>
      </c>
      <c r="E285" s="8">
        <f t="shared" si="33"/>
        <v>514500</v>
      </c>
      <c r="F285" s="8">
        <f t="shared" si="34"/>
        <v>0</v>
      </c>
      <c r="G285" s="8">
        <f t="shared" si="35"/>
        <v>0</v>
      </c>
      <c r="H285">
        <f t="shared" si="36"/>
        <v>261</v>
      </c>
      <c r="I285">
        <f t="shared" si="30"/>
        <v>261</v>
      </c>
    </row>
    <row r="286" spans="2:9">
      <c r="B286">
        <v>262</v>
      </c>
      <c r="C286" s="8">
        <f t="shared" si="31"/>
        <v>3715.0870443596777</v>
      </c>
      <c r="D286" s="8">
        <f t="shared" si="32"/>
        <v>0</v>
      </c>
      <c r="E286" s="8">
        <f t="shared" si="33"/>
        <v>514500</v>
      </c>
      <c r="F286" s="8">
        <f t="shared" si="34"/>
        <v>0</v>
      </c>
      <c r="G286" s="8">
        <f t="shared" si="35"/>
        <v>0</v>
      </c>
      <c r="H286">
        <f t="shared" si="36"/>
        <v>262</v>
      </c>
      <c r="I286">
        <f t="shared" ref="I286:I349" si="37">IF(D286&gt;0,"No",B286)</f>
        <v>262</v>
      </c>
    </row>
    <row r="287" spans="2:9">
      <c r="B287">
        <v>263</v>
      </c>
      <c r="C287" s="8">
        <f t="shared" si="31"/>
        <v>3715.0870443596777</v>
      </c>
      <c r="D287" s="8">
        <f t="shared" si="32"/>
        <v>0</v>
      </c>
      <c r="E287" s="8">
        <f t="shared" si="33"/>
        <v>514500</v>
      </c>
      <c r="F287" s="8">
        <f t="shared" si="34"/>
        <v>0</v>
      </c>
      <c r="G287" s="8">
        <f t="shared" si="35"/>
        <v>0</v>
      </c>
      <c r="H287">
        <f t="shared" si="36"/>
        <v>263</v>
      </c>
      <c r="I287">
        <f t="shared" si="37"/>
        <v>263</v>
      </c>
    </row>
    <row r="288" spans="2:9">
      <c r="B288">
        <v>264</v>
      </c>
      <c r="C288" s="8">
        <f t="shared" si="31"/>
        <v>3715.0870443596777</v>
      </c>
      <c r="D288" s="8">
        <f t="shared" si="32"/>
        <v>0</v>
      </c>
      <c r="E288" s="8">
        <f t="shared" si="33"/>
        <v>514500</v>
      </c>
      <c r="F288" s="8">
        <f t="shared" si="34"/>
        <v>0</v>
      </c>
      <c r="G288" s="8">
        <f t="shared" si="35"/>
        <v>0</v>
      </c>
      <c r="H288">
        <f t="shared" si="36"/>
        <v>264</v>
      </c>
      <c r="I288">
        <f t="shared" si="37"/>
        <v>264</v>
      </c>
    </row>
    <row r="289" spans="2:9">
      <c r="B289">
        <v>265</v>
      </c>
      <c r="C289" s="8">
        <f t="shared" si="31"/>
        <v>3715.0870443596777</v>
      </c>
      <c r="D289" s="8">
        <f t="shared" si="32"/>
        <v>0</v>
      </c>
      <c r="E289" s="8">
        <f t="shared" si="33"/>
        <v>514500</v>
      </c>
      <c r="F289" s="8">
        <f t="shared" si="34"/>
        <v>0</v>
      </c>
      <c r="G289" s="8">
        <f t="shared" si="35"/>
        <v>0</v>
      </c>
      <c r="H289">
        <f t="shared" si="36"/>
        <v>265</v>
      </c>
      <c r="I289">
        <f t="shared" si="37"/>
        <v>265</v>
      </c>
    </row>
    <row r="290" spans="2:9">
      <c r="B290">
        <v>266</v>
      </c>
      <c r="C290" s="8">
        <f t="shared" si="31"/>
        <v>3715.0870443596777</v>
      </c>
      <c r="D290" s="8">
        <f t="shared" si="32"/>
        <v>0</v>
      </c>
      <c r="E290" s="8">
        <f t="shared" si="33"/>
        <v>514500</v>
      </c>
      <c r="F290" s="8">
        <f t="shared" si="34"/>
        <v>0</v>
      </c>
      <c r="G290" s="8">
        <f t="shared" si="35"/>
        <v>0</v>
      </c>
      <c r="H290">
        <f t="shared" si="36"/>
        <v>266</v>
      </c>
      <c r="I290">
        <f t="shared" si="37"/>
        <v>266</v>
      </c>
    </row>
    <row r="291" spans="2:9">
      <c r="B291">
        <v>267</v>
      </c>
      <c r="C291" s="8">
        <f t="shared" si="31"/>
        <v>3715.0870443596777</v>
      </c>
      <c r="D291" s="8">
        <f t="shared" si="32"/>
        <v>0</v>
      </c>
      <c r="E291" s="8">
        <f t="shared" si="33"/>
        <v>514500</v>
      </c>
      <c r="F291" s="8">
        <f t="shared" si="34"/>
        <v>0</v>
      </c>
      <c r="G291" s="8">
        <f t="shared" si="35"/>
        <v>0</v>
      </c>
      <c r="H291">
        <f t="shared" si="36"/>
        <v>267</v>
      </c>
      <c r="I291">
        <f t="shared" si="37"/>
        <v>267</v>
      </c>
    </row>
    <row r="292" spans="2:9">
      <c r="B292">
        <v>268</v>
      </c>
      <c r="C292" s="8">
        <f t="shared" si="31"/>
        <v>3715.0870443596777</v>
      </c>
      <c r="D292" s="8">
        <f t="shared" si="32"/>
        <v>0</v>
      </c>
      <c r="E292" s="8">
        <f t="shared" si="33"/>
        <v>514500</v>
      </c>
      <c r="F292" s="8">
        <f t="shared" si="34"/>
        <v>0</v>
      </c>
      <c r="G292" s="8">
        <f t="shared" si="35"/>
        <v>0</v>
      </c>
      <c r="H292">
        <f t="shared" si="36"/>
        <v>268</v>
      </c>
      <c r="I292">
        <f t="shared" si="37"/>
        <v>268</v>
      </c>
    </row>
    <row r="293" spans="2:9">
      <c r="B293">
        <v>269</v>
      </c>
      <c r="C293" s="8">
        <f t="shared" si="31"/>
        <v>3715.0870443596777</v>
      </c>
      <c r="D293" s="8">
        <f t="shared" si="32"/>
        <v>0</v>
      </c>
      <c r="E293" s="8">
        <f t="shared" si="33"/>
        <v>514500</v>
      </c>
      <c r="F293" s="8">
        <f t="shared" si="34"/>
        <v>0</v>
      </c>
      <c r="G293" s="8">
        <f t="shared" si="35"/>
        <v>0</v>
      </c>
      <c r="H293">
        <f t="shared" si="36"/>
        <v>269</v>
      </c>
      <c r="I293">
        <f t="shared" si="37"/>
        <v>269</v>
      </c>
    </row>
    <row r="294" spans="2:9">
      <c r="B294">
        <v>270</v>
      </c>
      <c r="C294" s="8">
        <f t="shared" si="31"/>
        <v>3715.0870443596777</v>
      </c>
      <c r="D294" s="8">
        <f t="shared" si="32"/>
        <v>0</v>
      </c>
      <c r="E294" s="8">
        <f t="shared" si="33"/>
        <v>514500</v>
      </c>
      <c r="F294" s="8">
        <f t="shared" si="34"/>
        <v>0</v>
      </c>
      <c r="G294" s="8">
        <f t="shared" si="35"/>
        <v>0</v>
      </c>
      <c r="H294">
        <f t="shared" si="36"/>
        <v>270</v>
      </c>
      <c r="I294">
        <f t="shared" si="37"/>
        <v>270</v>
      </c>
    </row>
    <row r="295" spans="2:9">
      <c r="B295">
        <v>271</v>
      </c>
      <c r="C295" s="8">
        <f t="shared" si="31"/>
        <v>3715.0870443596777</v>
      </c>
      <c r="D295" s="8">
        <f t="shared" si="32"/>
        <v>0</v>
      </c>
      <c r="E295" s="8">
        <f t="shared" si="33"/>
        <v>514500</v>
      </c>
      <c r="F295" s="8">
        <f t="shared" si="34"/>
        <v>0</v>
      </c>
      <c r="G295" s="8">
        <f t="shared" si="35"/>
        <v>0</v>
      </c>
      <c r="H295">
        <f t="shared" si="36"/>
        <v>271</v>
      </c>
      <c r="I295">
        <f t="shared" si="37"/>
        <v>271</v>
      </c>
    </row>
    <row r="296" spans="2:9">
      <c r="B296">
        <v>272</v>
      </c>
      <c r="C296" s="8">
        <f t="shared" si="31"/>
        <v>3715.0870443596777</v>
      </c>
      <c r="D296" s="8">
        <f t="shared" si="32"/>
        <v>0</v>
      </c>
      <c r="E296" s="8">
        <f t="shared" si="33"/>
        <v>514500</v>
      </c>
      <c r="F296" s="8">
        <f t="shared" si="34"/>
        <v>0</v>
      </c>
      <c r="G296" s="8">
        <f t="shared" si="35"/>
        <v>0</v>
      </c>
      <c r="H296">
        <f t="shared" si="36"/>
        <v>272</v>
      </c>
      <c r="I296">
        <f t="shared" si="37"/>
        <v>272</v>
      </c>
    </row>
    <row r="297" spans="2:9">
      <c r="B297">
        <v>273</v>
      </c>
      <c r="C297" s="8">
        <f t="shared" si="31"/>
        <v>3715.0870443596777</v>
      </c>
      <c r="D297" s="8">
        <f t="shared" si="32"/>
        <v>0</v>
      </c>
      <c r="E297" s="8">
        <f t="shared" si="33"/>
        <v>514500</v>
      </c>
      <c r="F297" s="8">
        <f t="shared" si="34"/>
        <v>0</v>
      </c>
      <c r="G297" s="8">
        <f t="shared" si="35"/>
        <v>0</v>
      </c>
      <c r="H297">
        <f t="shared" si="36"/>
        <v>273</v>
      </c>
      <c r="I297">
        <f t="shared" si="37"/>
        <v>273</v>
      </c>
    </row>
    <row r="298" spans="2:9">
      <c r="B298">
        <v>274</v>
      </c>
      <c r="C298" s="8">
        <f t="shared" si="31"/>
        <v>3715.0870443596777</v>
      </c>
      <c r="D298" s="8">
        <f t="shared" si="32"/>
        <v>0</v>
      </c>
      <c r="E298" s="8">
        <f t="shared" si="33"/>
        <v>514500</v>
      </c>
      <c r="F298" s="8">
        <f t="shared" si="34"/>
        <v>0</v>
      </c>
      <c r="G298" s="8">
        <f t="shared" si="35"/>
        <v>0</v>
      </c>
      <c r="H298">
        <f t="shared" si="36"/>
        <v>274</v>
      </c>
      <c r="I298">
        <f t="shared" si="37"/>
        <v>274</v>
      </c>
    </row>
    <row r="299" spans="2:9">
      <c r="B299">
        <v>275</v>
      </c>
      <c r="C299" s="8">
        <f t="shared" si="31"/>
        <v>3715.0870443596777</v>
      </c>
      <c r="D299" s="8">
        <f t="shared" si="32"/>
        <v>0</v>
      </c>
      <c r="E299" s="8">
        <f t="shared" si="33"/>
        <v>514500</v>
      </c>
      <c r="F299" s="8">
        <f t="shared" si="34"/>
        <v>0</v>
      </c>
      <c r="G299" s="8">
        <f t="shared" si="35"/>
        <v>0</v>
      </c>
      <c r="H299">
        <f t="shared" si="36"/>
        <v>275</v>
      </c>
      <c r="I299">
        <f t="shared" si="37"/>
        <v>275</v>
      </c>
    </row>
    <row r="300" spans="2:9">
      <c r="B300">
        <v>276</v>
      </c>
      <c r="C300" s="8">
        <f t="shared" si="31"/>
        <v>3715.0870443596777</v>
      </c>
      <c r="D300" s="8">
        <f t="shared" si="32"/>
        <v>0</v>
      </c>
      <c r="E300" s="8">
        <f t="shared" si="33"/>
        <v>514500</v>
      </c>
      <c r="F300" s="8">
        <f t="shared" si="34"/>
        <v>0</v>
      </c>
      <c r="G300" s="8">
        <f t="shared" si="35"/>
        <v>0</v>
      </c>
      <c r="H300">
        <f t="shared" si="36"/>
        <v>276</v>
      </c>
      <c r="I300">
        <f t="shared" si="37"/>
        <v>276</v>
      </c>
    </row>
    <row r="301" spans="2:9">
      <c r="B301">
        <v>277</v>
      </c>
      <c r="C301" s="8">
        <f t="shared" si="31"/>
        <v>3715.0870443596777</v>
      </c>
      <c r="D301" s="8">
        <f t="shared" si="32"/>
        <v>0</v>
      </c>
      <c r="E301" s="8">
        <f t="shared" si="33"/>
        <v>514500</v>
      </c>
      <c r="F301" s="8">
        <f t="shared" si="34"/>
        <v>0</v>
      </c>
      <c r="G301" s="8">
        <f t="shared" si="35"/>
        <v>0</v>
      </c>
      <c r="H301">
        <f t="shared" si="36"/>
        <v>277</v>
      </c>
      <c r="I301">
        <f t="shared" si="37"/>
        <v>277</v>
      </c>
    </row>
    <row r="302" spans="2:9">
      <c r="B302">
        <v>278</v>
      </c>
      <c r="C302" s="8">
        <f t="shared" si="31"/>
        <v>3715.0870443596777</v>
      </c>
      <c r="D302" s="8">
        <f t="shared" si="32"/>
        <v>0</v>
      </c>
      <c r="E302" s="8">
        <f t="shared" si="33"/>
        <v>514500</v>
      </c>
      <c r="F302" s="8">
        <f t="shared" si="34"/>
        <v>0</v>
      </c>
      <c r="G302" s="8">
        <f t="shared" si="35"/>
        <v>0</v>
      </c>
      <c r="H302">
        <f t="shared" si="36"/>
        <v>278</v>
      </c>
      <c r="I302">
        <f t="shared" si="37"/>
        <v>278</v>
      </c>
    </row>
    <row r="303" spans="2:9">
      <c r="B303">
        <v>279</v>
      </c>
      <c r="C303" s="8">
        <f t="shared" si="31"/>
        <v>3715.0870443596777</v>
      </c>
      <c r="D303" s="8">
        <f t="shared" si="32"/>
        <v>0</v>
      </c>
      <c r="E303" s="8">
        <f t="shared" si="33"/>
        <v>514500</v>
      </c>
      <c r="F303" s="8">
        <f t="shared" si="34"/>
        <v>0</v>
      </c>
      <c r="G303" s="8">
        <f t="shared" si="35"/>
        <v>0</v>
      </c>
      <c r="H303">
        <f t="shared" si="36"/>
        <v>279</v>
      </c>
      <c r="I303">
        <f t="shared" si="37"/>
        <v>279</v>
      </c>
    </row>
    <row r="304" spans="2:9">
      <c r="B304">
        <v>280</v>
      </c>
      <c r="C304" s="8">
        <f t="shared" si="31"/>
        <v>3715.0870443596777</v>
      </c>
      <c r="D304" s="8">
        <f t="shared" si="32"/>
        <v>0</v>
      </c>
      <c r="E304" s="8">
        <f t="shared" si="33"/>
        <v>514500</v>
      </c>
      <c r="F304" s="8">
        <f t="shared" si="34"/>
        <v>0</v>
      </c>
      <c r="G304" s="8">
        <f t="shared" si="35"/>
        <v>0</v>
      </c>
      <c r="H304">
        <f t="shared" si="36"/>
        <v>280</v>
      </c>
      <c r="I304">
        <f t="shared" si="37"/>
        <v>280</v>
      </c>
    </row>
    <row r="305" spans="2:9">
      <c r="B305">
        <v>281</v>
      </c>
      <c r="C305" s="8">
        <f t="shared" si="31"/>
        <v>3715.0870443596777</v>
      </c>
      <c r="D305" s="8">
        <f t="shared" si="32"/>
        <v>0</v>
      </c>
      <c r="E305" s="8">
        <f t="shared" si="33"/>
        <v>514500</v>
      </c>
      <c r="F305" s="8">
        <f t="shared" si="34"/>
        <v>0</v>
      </c>
      <c r="G305" s="8">
        <f t="shared" si="35"/>
        <v>0</v>
      </c>
      <c r="H305">
        <f t="shared" si="36"/>
        <v>281</v>
      </c>
      <c r="I305">
        <f t="shared" si="37"/>
        <v>281</v>
      </c>
    </row>
    <row r="306" spans="2:9">
      <c r="B306">
        <v>282</v>
      </c>
      <c r="C306" s="8">
        <f t="shared" si="31"/>
        <v>3715.0870443596777</v>
      </c>
      <c r="D306" s="8">
        <f t="shared" si="32"/>
        <v>0</v>
      </c>
      <c r="E306" s="8">
        <f t="shared" si="33"/>
        <v>514500</v>
      </c>
      <c r="F306" s="8">
        <f t="shared" si="34"/>
        <v>0</v>
      </c>
      <c r="G306" s="8">
        <f t="shared" si="35"/>
        <v>0</v>
      </c>
      <c r="H306">
        <f t="shared" si="36"/>
        <v>282</v>
      </c>
      <c r="I306">
        <f t="shared" si="37"/>
        <v>282</v>
      </c>
    </row>
    <row r="307" spans="2:9">
      <c r="B307">
        <v>283</v>
      </c>
      <c r="C307" s="8">
        <f t="shared" si="31"/>
        <v>3715.0870443596777</v>
      </c>
      <c r="D307" s="8">
        <f t="shared" si="32"/>
        <v>0</v>
      </c>
      <c r="E307" s="8">
        <f t="shared" si="33"/>
        <v>514500</v>
      </c>
      <c r="F307" s="8">
        <f t="shared" si="34"/>
        <v>0</v>
      </c>
      <c r="G307" s="8">
        <f t="shared" si="35"/>
        <v>0</v>
      </c>
      <c r="H307">
        <f t="shared" si="36"/>
        <v>283</v>
      </c>
      <c r="I307">
        <f t="shared" si="37"/>
        <v>283</v>
      </c>
    </row>
    <row r="308" spans="2:9">
      <c r="B308">
        <v>284</v>
      </c>
      <c r="C308" s="8">
        <f t="shared" si="31"/>
        <v>3715.0870443596777</v>
      </c>
      <c r="D308" s="8">
        <f t="shared" si="32"/>
        <v>0</v>
      </c>
      <c r="E308" s="8">
        <f t="shared" si="33"/>
        <v>514500</v>
      </c>
      <c r="F308" s="8">
        <f t="shared" si="34"/>
        <v>0</v>
      </c>
      <c r="G308" s="8">
        <f t="shared" si="35"/>
        <v>0</v>
      </c>
      <c r="H308">
        <f t="shared" si="36"/>
        <v>284</v>
      </c>
      <c r="I308">
        <f t="shared" si="37"/>
        <v>284</v>
      </c>
    </row>
    <row r="309" spans="2:9">
      <c r="B309">
        <v>285</v>
      </c>
      <c r="C309" s="8">
        <f t="shared" si="31"/>
        <v>3715.0870443596777</v>
      </c>
      <c r="D309" s="8">
        <f t="shared" si="32"/>
        <v>0</v>
      </c>
      <c r="E309" s="8">
        <f t="shared" si="33"/>
        <v>514500</v>
      </c>
      <c r="F309" s="8">
        <f t="shared" si="34"/>
        <v>0</v>
      </c>
      <c r="G309" s="8">
        <f t="shared" si="35"/>
        <v>0</v>
      </c>
      <c r="H309">
        <f t="shared" si="36"/>
        <v>285</v>
      </c>
      <c r="I309">
        <f t="shared" si="37"/>
        <v>285</v>
      </c>
    </row>
    <row r="310" spans="2:9">
      <c r="B310">
        <v>286</v>
      </c>
      <c r="C310" s="8">
        <f t="shared" si="31"/>
        <v>3715.0870443596777</v>
      </c>
      <c r="D310" s="8">
        <f t="shared" si="32"/>
        <v>0</v>
      </c>
      <c r="E310" s="8">
        <f t="shared" si="33"/>
        <v>514500</v>
      </c>
      <c r="F310" s="8">
        <f t="shared" si="34"/>
        <v>0</v>
      </c>
      <c r="G310" s="8">
        <f t="shared" si="35"/>
        <v>0</v>
      </c>
      <c r="H310">
        <f t="shared" si="36"/>
        <v>286</v>
      </c>
      <c r="I310">
        <f t="shared" si="37"/>
        <v>286</v>
      </c>
    </row>
    <row r="311" spans="2:9">
      <c r="B311">
        <v>287</v>
      </c>
      <c r="C311" s="8">
        <f t="shared" si="31"/>
        <v>3715.0870443596777</v>
      </c>
      <c r="D311" s="8">
        <f t="shared" si="32"/>
        <v>0</v>
      </c>
      <c r="E311" s="8">
        <f t="shared" si="33"/>
        <v>514500</v>
      </c>
      <c r="F311" s="8">
        <f t="shared" si="34"/>
        <v>0</v>
      </c>
      <c r="G311" s="8">
        <f t="shared" si="35"/>
        <v>0</v>
      </c>
      <c r="H311">
        <f t="shared" si="36"/>
        <v>287</v>
      </c>
      <c r="I311">
        <f t="shared" si="37"/>
        <v>287</v>
      </c>
    </row>
    <row r="312" spans="2:9">
      <c r="B312">
        <v>288</v>
      </c>
      <c r="C312" s="8">
        <f t="shared" si="31"/>
        <v>3715.0870443596777</v>
      </c>
      <c r="D312" s="8">
        <f t="shared" si="32"/>
        <v>0</v>
      </c>
      <c r="E312" s="8">
        <f t="shared" si="33"/>
        <v>514500</v>
      </c>
      <c r="F312" s="8">
        <f t="shared" si="34"/>
        <v>0</v>
      </c>
      <c r="G312" s="8">
        <f t="shared" si="35"/>
        <v>0</v>
      </c>
      <c r="H312">
        <f t="shared" si="36"/>
        <v>288</v>
      </c>
      <c r="I312">
        <f t="shared" si="37"/>
        <v>288</v>
      </c>
    </row>
    <row r="313" spans="2:9">
      <c r="B313">
        <v>289</v>
      </c>
      <c r="C313" s="8">
        <f t="shared" si="31"/>
        <v>3715.0870443596777</v>
      </c>
      <c r="D313" s="8">
        <f t="shared" si="32"/>
        <v>0</v>
      </c>
      <c r="E313" s="8">
        <f t="shared" si="33"/>
        <v>514500</v>
      </c>
      <c r="F313" s="8">
        <f t="shared" si="34"/>
        <v>0</v>
      </c>
      <c r="G313" s="8">
        <f t="shared" si="35"/>
        <v>0</v>
      </c>
      <c r="H313">
        <f t="shared" si="36"/>
        <v>289</v>
      </c>
      <c r="I313">
        <f t="shared" si="37"/>
        <v>289</v>
      </c>
    </row>
    <row r="314" spans="2:9">
      <c r="B314">
        <v>290</v>
      </c>
      <c r="C314" s="8">
        <f t="shared" si="31"/>
        <v>3715.0870443596777</v>
      </c>
      <c r="D314" s="8">
        <f t="shared" si="32"/>
        <v>0</v>
      </c>
      <c r="E314" s="8">
        <f t="shared" si="33"/>
        <v>514500</v>
      </c>
      <c r="F314" s="8">
        <f t="shared" si="34"/>
        <v>0</v>
      </c>
      <c r="G314" s="8">
        <f t="shared" si="35"/>
        <v>0</v>
      </c>
      <c r="H314">
        <f t="shared" si="36"/>
        <v>290</v>
      </c>
      <c r="I314">
        <f t="shared" si="37"/>
        <v>290</v>
      </c>
    </row>
    <row r="315" spans="2:9">
      <c r="B315">
        <v>291</v>
      </c>
      <c r="C315" s="8">
        <f t="shared" si="31"/>
        <v>3715.0870443596777</v>
      </c>
      <c r="D315" s="8">
        <f t="shared" si="32"/>
        <v>0</v>
      </c>
      <c r="E315" s="8">
        <f t="shared" si="33"/>
        <v>514500</v>
      </c>
      <c r="F315" s="8">
        <f t="shared" si="34"/>
        <v>0</v>
      </c>
      <c r="G315" s="8">
        <f t="shared" si="35"/>
        <v>0</v>
      </c>
      <c r="H315">
        <f t="shared" si="36"/>
        <v>291</v>
      </c>
      <c r="I315">
        <f t="shared" si="37"/>
        <v>291</v>
      </c>
    </row>
    <row r="316" spans="2:9">
      <c r="B316">
        <v>292</v>
      </c>
      <c r="C316" s="8">
        <f t="shared" si="31"/>
        <v>3715.0870443596777</v>
      </c>
      <c r="D316" s="8">
        <f t="shared" si="32"/>
        <v>0</v>
      </c>
      <c r="E316" s="8">
        <f t="shared" si="33"/>
        <v>514500</v>
      </c>
      <c r="F316" s="8">
        <f t="shared" si="34"/>
        <v>0</v>
      </c>
      <c r="G316" s="8">
        <f t="shared" si="35"/>
        <v>0</v>
      </c>
      <c r="H316">
        <f t="shared" si="36"/>
        <v>292</v>
      </c>
      <c r="I316">
        <f t="shared" si="37"/>
        <v>292</v>
      </c>
    </row>
    <row r="317" spans="2:9">
      <c r="B317">
        <v>293</v>
      </c>
      <c r="C317" s="8">
        <f t="shared" si="31"/>
        <v>3715.0870443596777</v>
      </c>
      <c r="D317" s="8">
        <f t="shared" si="32"/>
        <v>0</v>
      </c>
      <c r="E317" s="8">
        <f t="shared" si="33"/>
        <v>514500</v>
      </c>
      <c r="F317" s="8">
        <f t="shared" si="34"/>
        <v>0</v>
      </c>
      <c r="G317" s="8">
        <f t="shared" si="35"/>
        <v>0</v>
      </c>
      <c r="H317">
        <f t="shared" si="36"/>
        <v>293</v>
      </c>
      <c r="I317">
        <f t="shared" si="37"/>
        <v>293</v>
      </c>
    </row>
    <row r="318" spans="2:9">
      <c r="B318">
        <v>294</v>
      </c>
      <c r="C318" s="8">
        <f t="shared" si="31"/>
        <v>3715.0870443596777</v>
      </c>
      <c r="D318" s="8">
        <f t="shared" si="32"/>
        <v>0</v>
      </c>
      <c r="E318" s="8">
        <f t="shared" si="33"/>
        <v>514500</v>
      </c>
      <c r="F318" s="8">
        <f t="shared" si="34"/>
        <v>0</v>
      </c>
      <c r="G318" s="8">
        <f t="shared" si="35"/>
        <v>0</v>
      </c>
      <c r="H318">
        <f t="shared" si="36"/>
        <v>294</v>
      </c>
      <c r="I318">
        <f t="shared" si="37"/>
        <v>294</v>
      </c>
    </row>
    <row r="319" spans="2:9">
      <c r="B319">
        <v>295</v>
      </c>
      <c r="C319" s="8">
        <f t="shared" si="31"/>
        <v>3715.0870443596777</v>
      </c>
      <c r="D319" s="8">
        <f t="shared" si="32"/>
        <v>0</v>
      </c>
      <c r="E319" s="8">
        <f t="shared" si="33"/>
        <v>514500</v>
      </c>
      <c r="F319" s="8">
        <f t="shared" si="34"/>
        <v>0</v>
      </c>
      <c r="G319" s="8">
        <f t="shared" si="35"/>
        <v>0</v>
      </c>
      <c r="H319">
        <f t="shared" si="36"/>
        <v>295</v>
      </c>
      <c r="I319">
        <f t="shared" si="37"/>
        <v>295</v>
      </c>
    </row>
    <row r="320" spans="2:9">
      <c r="B320">
        <v>296</v>
      </c>
      <c r="C320" s="8">
        <f t="shared" ref="C320:C383" si="38">C319</f>
        <v>3715.0870443596777</v>
      </c>
      <c r="D320" s="8">
        <f t="shared" ref="D320:D383" si="39">IF((G319-C320)&lt;0,0,G319-C320)</f>
        <v>0</v>
      </c>
      <c r="E320" s="8">
        <f t="shared" ref="E320:E383" si="40">IF((E319+$C$13)&gt;D320,E319,E319+$C$13)</f>
        <v>514500</v>
      </c>
      <c r="F320" s="8">
        <f t="shared" ref="F320:F383" si="41">IF((D320-E320)*$C$10/12&lt;0,0,(D320-E320)*$C$10/12)</f>
        <v>0</v>
      </c>
      <c r="G320" s="8">
        <f t="shared" ref="G320:G383" si="42">D320+F320</f>
        <v>0</v>
      </c>
      <c r="H320">
        <f t="shared" si="36"/>
        <v>296</v>
      </c>
      <c r="I320">
        <f t="shared" si="37"/>
        <v>296</v>
      </c>
    </row>
    <row r="321" spans="2:9">
      <c r="B321">
        <v>297</v>
      </c>
      <c r="C321" s="8">
        <f t="shared" si="38"/>
        <v>3715.0870443596777</v>
      </c>
      <c r="D321" s="8">
        <f t="shared" si="39"/>
        <v>0</v>
      </c>
      <c r="E321" s="8">
        <f t="shared" si="40"/>
        <v>514500</v>
      </c>
      <c r="F321" s="8">
        <f t="shared" si="41"/>
        <v>0</v>
      </c>
      <c r="G321" s="8">
        <f t="shared" si="42"/>
        <v>0</v>
      </c>
      <c r="H321">
        <f t="shared" si="36"/>
        <v>297</v>
      </c>
      <c r="I321">
        <f t="shared" si="37"/>
        <v>297</v>
      </c>
    </row>
    <row r="322" spans="2:9">
      <c r="B322">
        <v>298</v>
      </c>
      <c r="C322" s="8">
        <f t="shared" si="38"/>
        <v>3715.0870443596777</v>
      </c>
      <c r="D322" s="8">
        <f t="shared" si="39"/>
        <v>0</v>
      </c>
      <c r="E322" s="8">
        <f t="shared" si="40"/>
        <v>514500</v>
      </c>
      <c r="F322" s="8">
        <f t="shared" si="41"/>
        <v>0</v>
      </c>
      <c r="G322" s="8">
        <f t="shared" si="42"/>
        <v>0</v>
      </c>
      <c r="H322">
        <f t="shared" si="36"/>
        <v>298</v>
      </c>
      <c r="I322">
        <f t="shared" si="37"/>
        <v>298</v>
      </c>
    </row>
    <row r="323" spans="2:9">
      <c r="B323">
        <v>299</v>
      </c>
      <c r="C323" s="8">
        <f t="shared" si="38"/>
        <v>3715.0870443596777</v>
      </c>
      <c r="D323" s="8">
        <f t="shared" si="39"/>
        <v>0</v>
      </c>
      <c r="E323" s="8">
        <f t="shared" si="40"/>
        <v>514500</v>
      </c>
      <c r="F323" s="8">
        <f t="shared" si="41"/>
        <v>0</v>
      </c>
      <c r="G323" s="8">
        <f t="shared" si="42"/>
        <v>0</v>
      </c>
      <c r="H323">
        <f t="shared" si="36"/>
        <v>299</v>
      </c>
      <c r="I323">
        <f t="shared" si="37"/>
        <v>299</v>
      </c>
    </row>
    <row r="324" spans="2:9">
      <c r="B324">
        <v>300</v>
      </c>
      <c r="C324" s="8">
        <f t="shared" si="38"/>
        <v>3715.0870443596777</v>
      </c>
      <c r="D324" s="8">
        <f t="shared" si="39"/>
        <v>0</v>
      </c>
      <c r="E324" s="8">
        <f t="shared" si="40"/>
        <v>514500</v>
      </c>
      <c r="F324" s="8">
        <f t="shared" si="41"/>
        <v>0</v>
      </c>
      <c r="G324" s="8">
        <f t="shared" si="42"/>
        <v>0</v>
      </c>
      <c r="H324">
        <f t="shared" si="36"/>
        <v>300</v>
      </c>
      <c r="I324">
        <f t="shared" si="37"/>
        <v>300</v>
      </c>
    </row>
    <row r="325" spans="2:9">
      <c r="B325">
        <v>301</v>
      </c>
      <c r="C325" s="8">
        <f t="shared" si="38"/>
        <v>3715.0870443596777</v>
      </c>
      <c r="D325" s="8">
        <f t="shared" si="39"/>
        <v>0</v>
      </c>
      <c r="E325" s="8">
        <f t="shared" si="40"/>
        <v>514500</v>
      </c>
      <c r="F325" s="8">
        <f t="shared" si="41"/>
        <v>0</v>
      </c>
      <c r="G325" s="8">
        <f t="shared" si="42"/>
        <v>0</v>
      </c>
      <c r="H325">
        <f t="shared" si="36"/>
        <v>301</v>
      </c>
      <c r="I325">
        <f t="shared" si="37"/>
        <v>301</v>
      </c>
    </row>
    <row r="326" spans="2:9">
      <c r="B326">
        <v>302</v>
      </c>
      <c r="C326" s="8">
        <f t="shared" si="38"/>
        <v>3715.0870443596777</v>
      </c>
      <c r="D326" s="8">
        <f t="shared" si="39"/>
        <v>0</v>
      </c>
      <c r="E326" s="8">
        <f t="shared" si="40"/>
        <v>514500</v>
      </c>
      <c r="F326" s="8">
        <f t="shared" si="41"/>
        <v>0</v>
      </c>
      <c r="G326" s="8">
        <f t="shared" si="42"/>
        <v>0</v>
      </c>
      <c r="H326">
        <f t="shared" si="36"/>
        <v>302</v>
      </c>
      <c r="I326">
        <f t="shared" si="37"/>
        <v>302</v>
      </c>
    </row>
    <row r="327" spans="2:9">
      <c r="B327">
        <v>303</v>
      </c>
      <c r="C327" s="8">
        <f t="shared" si="38"/>
        <v>3715.0870443596777</v>
      </c>
      <c r="D327" s="8">
        <f t="shared" si="39"/>
        <v>0</v>
      </c>
      <c r="E327" s="8">
        <f t="shared" si="40"/>
        <v>514500</v>
      </c>
      <c r="F327" s="8">
        <f t="shared" si="41"/>
        <v>0</v>
      </c>
      <c r="G327" s="8">
        <f t="shared" si="42"/>
        <v>0</v>
      </c>
      <c r="H327">
        <f t="shared" si="36"/>
        <v>303</v>
      </c>
      <c r="I327">
        <f t="shared" si="37"/>
        <v>303</v>
      </c>
    </row>
    <row r="328" spans="2:9">
      <c r="B328">
        <v>304</v>
      </c>
      <c r="C328" s="8">
        <f t="shared" si="38"/>
        <v>3715.0870443596777</v>
      </c>
      <c r="D328" s="8">
        <f t="shared" si="39"/>
        <v>0</v>
      </c>
      <c r="E328" s="8">
        <f t="shared" si="40"/>
        <v>514500</v>
      </c>
      <c r="F328" s="8">
        <f t="shared" si="41"/>
        <v>0</v>
      </c>
      <c r="G328" s="8">
        <f t="shared" si="42"/>
        <v>0</v>
      </c>
      <c r="H328">
        <f t="shared" si="36"/>
        <v>304</v>
      </c>
      <c r="I328">
        <f t="shared" si="37"/>
        <v>304</v>
      </c>
    </row>
    <row r="329" spans="2:9">
      <c r="B329">
        <v>305</v>
      </c>
      <c r="C329" s="8">
        <f t="shared" si="38"/>
        <v>3715.0870443596777</v>
      </c>
      <c r="D329" s="8">
        <f t="shared" si="39"/>
        <v>0</v>
      </c>
      <c r="E329" s="8">
        <f t="shared" si="40"/>
        <v>514500</v>
      </c>
      <c r="F329" s="8">
        <f t="shared" si="41"/>
        <v>0</v>
      </c>
      <c r="G329" s="8">
        <f t="shared" si="42"/>
        <v>0</v>
      </c>
      <c r="H329">
        <f t="shared" si="36"/>
        <v>305</v>
      </c>
      <c r="I329">
        <f t="shared" si="37"/>
        <v>305</v>
      </c>
    </row>
    <row r="330" spans="2:9">
      <c r="B330">
        <v>306</v>
      </c>
      <c r="C330" s="8">
        <f t="shared" si="38"/>
        <v>3715.0870443596777</v>
      </c>
      <c r="D330" s="8">
        <f t="shared" si="39"/>
        <v>0</v>
      </c>
      <c r="E330" s="8">
        <f t="shared" si="40"/>
        <v>514500</v>
      </c>
      <c r="F330" s="8">
        <f t="shared" si="41"/>
        <v>0</v>
      </c>
      <c r="G330" s="8">
        <f t="shared" si="42"/>
        <v>0</v>
      </c>
      <c r="H330">
        <f t="shared" si="36"/>
        <v>306</v>
      </c>
      <c r="I330">
        <f t="shared" si="37"/>
        <v>306</v>
      </c>
    </row>
    <row r="331" spans="2:9">
      <c r="B331">
        <v>307</v>
      </c>
      <c r="C331" s="8">
        <f t="shared" si="38"/>
        <v>3715.0870443596777</v>
      </c>
      <c r="D331" s="8">
        <f t="shared" si="39"/>
        <v>0</v>
      </c>
      <c r="E331" s="8">
        <f t="shared" si="40"/>
        <v>514500</v>
      </c>
      <c r="F331" s="8">
        <f t="shared" si="41"/>
        <v>0</v>
      </c>
      <c r="G331" s="8">
        <f t="shared" si="42"/>
        <v>0</v>
      </c>
      <c r="H331">
        <f t="shared" si="36"/>
        <v>307</v>
      </c>
      <c r="I331">
        <f t="shared" si="37"/>
        <v>307</v>
      </c>
    </row>
    <row r="332" spans="2:9">
      <c r="B332">
        <v>308</v>
      </c>
      <c r="C332" s="8">
        <f t="shared" si="38"/>
        <v>3715.0870443596777</v>
      </c>
      <c r="D332" s="8">
        <f t="shared" si="39"/>
        <v>0</v>
      </c>
      <c r="E332" s="8">
        <f t="shared" si="40"/>
        <v>514500</v>
      </c>
      <c r="F332" s="8">
        <f t="shared" si="41"/>
        <v>0</v>
      </c>
      <c r="G332" s="8">
        <f t="shared" si="42"/>
        <v>0</v>
      </c>
      <c r="H332">
        <f t="shared" si="36"/>
        <v>308</v>
      </c>
      <c r="I332">
        <f t="shared" si="37"/>
        <v>308</v>
      </c>
    </row>
    <row r="333" spans="2:9">
      <c r="B333">
        <v>309</v>
      </c>
      <c r="C333" s="8">
        <f t="shared" si="38"/>
        <v>3715.0870443596777</v>
      </c>
      <c r="D333" s="8">
        <f t="shared" si="39"/>
        <v>0</v>
      </c>
      <c r="E333" s="8">
        <f t="shared" si="40"/>
        <v>514500</v>
      </c>
      <c r="F333" s="8">
        <f t="shared" si="41"/>
        <v>0</v>
      </c>
      <c r="G333" s="8">
        <f t="shared" si="42"/>
        <v>0</v>
      </c>
      <c r="H333">
        <f t="shared" si="36"/>
        <v>309</v>
      </c>
      <c r="I333">
        <f t="shared" si="37"/>
        <v>309</v>
      </c>
    </row>
    <row r="334" spans="2:9">
      <c r="B334">
        <v>310</v>
      </c>
      <c r="C334" s="8">
        <f t="shared" si="38"/>
        <v>3715.0870443596777</v>
      </c>
      <c r="D334" s="8">
        <f t="shared" si="39"/>
        <v>0</v>
      </c>
      <c r="E334" s="8">
        <f t="shared" si="40"/>
        <v>514500</v>
      </c>
      <c r="F334" s="8">
        <f t="shared" si="41"/>
        <v>0</v>
      </c>
      <c r="G334" s="8">
        <f t="shared" si="42"/>
        <v>0</v>
      </c>
      <c r="H334">
        <f t="shared" si="36"/>
        <v>310</v>
      </c>
      <c r="I334">
        <f t="shared" si="37"/>
        <v>310</v>
      </c>
    </row>
    <row r="335" spans="2:9">
      <c r="B335">
        <v>311</v>
      </c>
      <c r="C335" s="8">
        <f t="shared" si="38"/>
        <v>3715.0870443596777</v>
      </c>
      <c r="D335" s="8">
        <f t="shared" si="39"/>
        <v>0</v>
      </c>
      <c r="E335" s="8">
        <f t="shared" si="40"/>
        <v>514500</v>
      </c>
      <c r="F335" s="8">
        <f t="shared" si="41"/>
        <v>0</v>
      </c>
      <c r="G335" s="8">
        <f t="shared" si="42"/>
        <v>0</v>
      </c>
      <c r="H335">
        <f t="shared" si="36"/>
        <v>311</v>
      </c>
      <c r="I335">
        <f t="shared" si="37"/>
        <v>311</v>
      </c>
    </row>
    <row r="336" spans="2:9">
      <c r="B336">
        <v>312</v>
      </c>
      <c r="C336" s="8">
        <f t="shared" si="38"/>
        <v>3715.0870443596777</v>
      </c>
      <c r="D336" s="8">
        <f t="shared" si="39"/>
        <v>0</v>
      </c>
      <c r="E336" s="8">
        <f t="shared" si="40"/>
        <v>514500</v>
      </c>
      <c r="F336" s="8">
        <f t="shared" si="41"/>
        <v>0</v>
      </c>
      <c r="G336" s="8">
        <f t="shared" si="42"/>
        <v>0</v>
      </c>
      <c r="H336">
        <f t="shared" si="36"/>
        <v>312</v>
      </c>
      <c r="I336">
        <f t="shared" si="37"/>
        <v>312</v>
      </c>
    </row>
    <row r="337" spans="2:9">
      <c r="B337">
        <v>313</v>
      </c>
      <c r="C337" s="8">
        <f t="shared" si="38"/>
        <v>3715.0870443596777</v>
      </c>
      <c r="D337" s="8">
        <f t="shared" si="39"/>
        <v>0</v>
      </c>
      <c r="E337" s="8">
        <f t="shared" si="40"/>
        <v>514500</v>
      </c>
      <c r="F337" s="8">
        <f t="shared" si="41"/>
        <v>0</v>
      </c>
      <c r="G337" s="8">
        <f t="shared" si="42"/>
        <v>0</v>
      </c>
      <c r="H337">
        <f t="shared" si="36"/>
        <v>313</v>
      </c>
      <c r="I337">
        <f t="shared" si="37"/>
        <v>313</v>
      </c>
    </row>
    <row r="338" spans="2:9">
      <c r="B338">
        <v>314</v>
      </c>
      <c r="C338" s="8">
        <f t="shared" si="38"/>
        <v>3715.0870443596777</v>
      </c>
      <c r="D338" s="8">
        <f t="shared" si="39"/>
        <v>0</v>
      </c>
      <c r="E338" s="8">
        <f t="shared" si="40"/>
        <v>514500</v>
      </c>
      <c r="F338" s="8">
        <f t="shared" si="41"/>
        <v>0</v>
      </c>
      <c r="G338" s="8">
        <f t="shared" si="42"/>
        <v>0</v>
      </c>
      <c r="H338">
        <f t="shared" si="36"/>
        <v>314</v>
      </c>
      <c r="I338">
        <f t="shared" si="37"/>
        <v>314</v>
      </c>
    </row>
    <row r="339" spans="2:9">
      <c r="B339">
        <v>315</v>
      </c>
      <c r="C339" s="8">
        <f t="shared" si="38"/>
        <v>3715.0870443596777</v>
      </c>
      <c r="D339" s="8">
        <f t="shared" si="39"/>
        <v>0</v>
      </c>
      <c r="E339" s="8">
        <f t="shared" si="40"/>
        <v>514500</v>
      </c>
      <c r="F339" s="8">
        <f t="shared" si="41"/>
        <v>0</v>
      </c>
      <c r="G339" s="8">
        <f t="shared" si="42"/>
        <v>0</v>
      </c>
      <c r="H339">
        <f t="shared" si="36"/>
        <v>315</v>
      </c>
      <c r="I339">
        <f t="shared" si="37"/>
        <v>315</v>
      </c>
    </row>
    <row r="340" spans="2:9">
      <c r="B340">
        <v>316</v>
      </c>
      <c r="C340" s="8">
        <f t="shared" si="38"/>
        <v>3715.0870443596777</v>
      </c>
      <c r="D340" s="8">
        <f t="shared" si="39"/>
        <v>0</v>
      </c>
      <c r="E340" s="8">
        <f t="shared" si="40"/>
        <v>514500</v>
      </c>
      <c r="F340" s="8">
        <f t="shared" si="41"/>
        <v>0</v>
      </c>
      <c r="G340" s="8">
        <f t="shared" si="42"/>
        <v>0</v>
      </c>
      <c r="H340">
        <f t="shared" si="36"/>
        <v>316</v>
      </c>
      <c r="I340">
        <f t="shared" si="37"/>
        <v>316</v>
      </c>
    </row>
    <row r="341" spans="2:9">
      <c r="B341">
        <v>317</v>
      </c>
      <c r="C341" s="8">
        <f t="shared" si="38"/>
        <v>3715.0870443596777</v>
      </c>
      <c r="D341" s="8">
        <f t="shared" si="39"/>
        <v>0</v>
      </c>
      <c r="E341" s="8">
        <f t="shared" si="40"/>
        <v>514500</v>
      </c>
      <c r="F341" s="8">
        <f t="shared" si="41"/>
        <v>0</v>
      </c>
      <c r="G341" s="8">
        <f t="shared" si="42"/>
        <v>0</v>
      </c>
      <c r="H341">
        <f t="shared" si="36"/>
        <v>317</v>
      </c>
      <c r="I341">
        <f t="shared" si="37"/>
        <v>317</v>
      </c>
    </row>
    <row r="342" spans="2:9">
      <c r="B342">
        <v>318</v>
      </c>
      <c r="C342" s="8">
        <f t="shared" si="38"/>
        <v>3715.0870443596777</v>
      </c>
      <c r="D342" s="8">
        <f t="shared" si="39"/>
        <v>0</v>
      </c>
      <c r="E342" s="8">
        <f t="shared" si="40"/>
        <v>514500</v>
      </c>
      <c r="F342" s="8">
        <f t="shared" si="41"/>
        <v>0</v>
      </c>
      <c r="G342" s="8">
        <f t="shared" si="42"/>
        <v>0</v>
      </c>
      <c r="H342">
        <f t="shared" si="36"/>
        <v>318</v>
      </c>
      <c r="I342">
        <f t="shared" si="37"/>
        <v>318</v>
      </c>
    </row>
    <row r="343" spans="2:9">
      <c r="B343">
        <v>319</v>
      </c>
      <c r="C343" s="8">
        <f t="shared" si="38"/>
        <v>3715.0870443596777</v>
      </c>
      <c r="D343" s="8">
        <f t="shared" si="39"/>
        <v>0</v>
      </c>
      <c r="E343" s="8">
        <f t="shared" si="40"/>
        <v>514500</v>
      </c>
      <c r="F343" s="8">
        <f t="shared" si="41"/>
        <v>0</v>
      </c>
      <c r="G343" s="8">
        <f t="shared" si="42"/>
        <v>0</v>
      </c>
      <c r="H343">
        <f t="shared" si="36"/>
        <v>319</v>
      </c>
      <c r="I343">
        <f t="shared" si="37"/>
        <v>319</v>
      </c>
    </row>
    <row r="344" spans="2:9">
      <c r="B344">
        <v>320</v>
      </c>
      <c r="C344" s="8">
        <f t="shared" si="38"/>
        <v>3715.0870443596777</v>
      </c>
      <c r="D344" s="8">
        <f t="shared" si="39"/>
        <v>0</v>
      </c>
      <c r="E344" s="8">
        <f t="shared" si="40"/>
        <v>514500</v>
      </c>
      <c r="F344" s="8">
        <f t="shared" si="41"/>
        <v>0</v>
      </c>
      <c r="G344" s="8">
        <f t="shared" si="42"/>
        <v>0</v>
      </c>
      <c r="H344">
        <f t="shared" si="36"/>
        <v>320</v>
      </c>
      <c r="I344">
        <f t="shared" si="37"/>
        <v>320</v>
      </c>
    </row>
    <row r="345" spans="2:9">
      <c r="B345">
        <v>321</v>
      </c>
      <c r="C345" s="8">
        <f t="shared" si="38"/>
        <v>3715.0870443596777</v>
      </c>
      <c r="D345" s="8">
        <f t="shared" si="39"/>
        <v>0</v>
      </c>
      <c r="E345" s="8">
        <f t="shared" si="40"/>
        <v>514500</v>
      </c>
      <c r="F345" s="8">
        <f t="shared" si="41"/>
        <v>0</v>
      </c>
      <c r="G345" s="8">
        <f t="shared" si="42"/>
        <v>0</v>
      </c>
      <c r="H345">
        <f t="shared" si="36"/>
        <v>321</v>
      </c>
      <c r="I345">
        <f t="shared" si="37"/>
        <v>321</v>
      </c>
    </row>
    <row r="346" spans="2:9">
      <c r="B346">
        <v>322</v>
      </c>
      <c r="C346" s="8">
        <f t="shared" si="38"/>
        <v>3715.0870443596777</v>
      </c>
      <c r="D346" s="8">
        <f t="shared" si="39"/>
        <v>0</v>
      </c>
      <c r="E346" s="8">
        <f t="shared" si="40"/>
        <v>514500</v>
      </c>
      <c r="F346" s="8">
        <f t="shared" si="41"/>
        <v>0</v>
      </c>
      <c r="G346" s="8">
        <f t="shared" si="42"/>
        <v>0</v>
      </c>
      <c r="H346">
        <f t="shared" si="36"/>
        <v>322</v>
      </c>
      <c r="I346">
        <f t="shared" si="37"/>
        <v>322</v>
      </c>
    </row>
    <row r="347" spans="2:9">
      <c r="B347">
        <v>323</v>
      </c>
      <c r="C347" s="8">
        <f t="shared" si="38"/>
        <v>3715.0870443596777</v>
      </c>
      <c r="D347" s="8">
        <f t="shared" si="39"/>
        <v>0</v>
      </c>
      <c r="E347" s="8">
        <f t="shared" si="40"/>
        <v>514500</v>
      </c>
      <c r="F347" s="8">
        <f t="shared" si="41"/>
        <v>0</v>
      </c>
      <c r="G347" s="8">
        <f t="shared" si="42"/>
        <v>0</v>
      </c>
      <c r="H347">
        <f t="shared" ref="H347:H384" si="43">IF(F347&lt;1,B347,"No")</f>
        <v>323</v>
      </c>
      <c r="I347">
        <f t="shared" si="37"/>
        <v>323</v>
      </c>
    </row>
    <row r="348" spans="2:9">
      <c r="B348">
        <v>324</v>
      </c>
      <c r="C348" s="8">
        <f t="shared" si="38"/>
        <v>3715.0870443596777</v>
      </c>
      <c r="D348" s="8">
        <f t="shared" si="39"/>
        <v>0</v>
      </c>
      <c r="E348" s="8">
        <f t="shared" si="40"/>
        <v>514500</v>
      </c>
      <c r="F348" s="8">
        <f t="shared" si="41"/>
        <v>0</v>
      </c>
      <c r="G348" s="8">
        <f t="shared" si="42"/>
        <v>0</v>
      </c>
      <c r="H348">
        <f t="shared" si="43"/>
        <v>324</v>
      </c>
      <c r="I348">
        <f t="shared" si="37"/>
        <v>324</v>
      </c>
    </row>
    <row r="349" spans="2:9">
      <c r="B349">
        <v>325</v>
      </c>
      <c r="C349" s="8">
        <f t="shared" si="38"/>
        <v>3715.0870443596777</v>
      </c>
      <c r="D349" s="8">
        <f t="shared" si="39"/>
        <v>0</v>
      </c>
      <c r="E349" s="8">
        <f t="shared" si="40"/>
        <v>514500</v>
      </c>
      <c r="F349" s="8">
        <f t="shared" si="41"/>
        <v>0</v>
      </c>
      <c r="G349" s="8">
        <f t="shared" si="42"/>
        <v>0</v>
      </c>
      <c r="H349">
        <f t="shared" si="43"/>
        <v>325</v>
      </c>
      <c r="I349">
        <f t="shared" si="37"/>
        <v>325</v>
      </c>
    </row>
    <row r="350" spans="2:9">
      <c r="B350">
        <v>326</v>
      </c>
      <c r="C350" s="8">
        <f t="shared" si="38"/>
        <v>3715.0870443596777</v>
      </c>
      <c r="D350" s="8">
        <f t="shared" si="39"/>
        <v>0</v>
      </c>
      <c r="E350" s="8">
        <f t="shared" si="40"/>
        <v>514500</v>
      </c>
      <c r="F350" s="8">
        <f t="shared" si="41"/>
        <v>0</v>
      </c>
      <c r="G350" s="8">
        <f t="shared" si="42"/>
        <v>0</v>
      </c>
      <c r="H350">
        <f t="shared" si="43"/>
        <v>326</v>
      </c>
      <c r="I350">
        <f t="shared" ref="I350:I384" si="44">IF(D350&gt;0,"No",B350)</f>
        <v>326</v>
      </c>
    </row>
    <row r="351" spans="2:9">
      <c r="B351">
        <v>327</v>
      </c>
      <c r="C351" s="8">
        <f t="shared" si="38"/>
        <v>3715.0870443596777</v>
      </c>
      <c r="D351" s="8">
        <f t="shared" si="39"/>
        <v>0</v>
      </c>
      <c r="E351" s="8">
        <f t="shared" si="40"/>
        <v>514500</v>
      </c>
      <c r="F351" s="8">
        <f t="shared" si="41"/>
        <v>0</v>
      </c>
      <c r="G351" s="8">
        <f t="shared" si="42"/>
        <v>0</v>
      </c>
      <c r="H351">
        <f t="shared" si="43"/>
        <v>327</v>
      </c>
      <c r="I351">
        <f t="shared" si="44"/>
        <v>327</v>
      </c>
    </row>
    <row r="352" spans="2:9">
      <c r="B352">
        <v>328</v>
      </c>
      <c r="C352" s="8">
        <f t="shared" si="38"/>
        <v>3715.0870443596777</v>
      </c>
      <c r="D352" s="8">
        <f t="shared" si="39"/>
        <v>0</v>
      </c>
      <c r="E352" s="8">
        <f t="shared" si="40"/>
        <v>514500</v>
      </c>
      <c r="F352" s="8">
        <f t="shared" si="41"/>
        <v>0</v>
      </c>
      <c r="G352" s="8">
        <f t="shared" si="42"/>
        <v>0</v>
      </c>
      <c r="H352">
        <f t="shared" si="43"/>
        <v>328</v>
      </c>
      <c r="I352">
        <f t="shared" si="44"/>
        <v>328</v>
      </c>
    </row>
    <row r="353" spans="2:9">
      <c r="B353">
        <v>329</v>
      </c>
      <c r="C353" s="8">
        <f t="shared" si="38"/>
        <v>3715.0870443596777</v>
      </c>
      <c r="D353" s="8">
        <f t="shared" si="39"/>
        <v>0</v>
      </c>
      <c r="E353" s="8">
        <f t="shared" si="40"/>
        <v>514500</v>
      </c>
      <c r="F353" s="8">
        <f t="shared" si="41"/>
        <v>0</v>
      </c>
      <c r="G353" s="8">
        <f t="shared" si="42"/>
        <v>0</v>
      </c>
      <c r="H353">
        <f t="shared" si="43"/>
        <v>329</v>
      </c>
      <c r="I353">
        <f t="shared" si="44"/>
        <v>329</v>
      </c>
    </row>
    <row r="354" spans="2:9">
      <c r="B354">
        <v>330</v>
      </c>
      <c r="C354" s="8">
        <f t="shared" si="38"/>
        <v>3715.0870443596777</v>
      </c>
      <c r="D354" s="8">
        <f t="shared" si="39"/>
        <v>0</v>
      </c>
      <c r="E354" s="8">
        <f t="shared" si="40"/>
        <v>514500</v>
      </c>
      <c r="F354" s="8">
        <f t="shared" si="41"/>
        <v>0</v>
      </c>
      <c r="G354" s="8">
        <f t="shared" si="42"/>
        <v>0</v>
      </c>
      <c r="H354">
        <f t="shared" si="43"/>
        <v>330</v>
      </c>
      <c r="I354">
        <f t="shared" si="44"/>
        <v>330</v>
      </c>
    </row>
    <row r="355" spans="2:9">
      <c r="B355">
        <v>331</v>
      </c>
      <c r="C355" s="8">
        <f t="shared" si="38"/>
        <v>3715.0870443596777</v>
      </c>
      <c r="D355" s="8">
        <f t="shared" si="39"/>
        <v>0</v>
      </c>
      <c r="E355" s="8">
        <f t="shared" si="40"/>
        <v>514500</v>
      </c>
      <c r="F355" s="8">
        <f t="shared" si="41"/>
        <v>0</v>
      </c>
      <c r="G355" s="8">
        <f t="shared" si="42"/>
        <v>0</v>
      </c>
      <c r="H355">
        <f t="shared" si="43"/>
        <v>331</v>
      </c>
      <c r="I355">
        <f t="shared" si="44"/>
        <v>331</v>
      </c>
    </row>
    <row r="356" spans="2:9">
      <c r="B356">
        <v>332</v>
      </c>
      <c r="C356" s="8">
        <f t="shared" si="38"/>
        <v>3715.0870443596777</v>
      </c>
      <c r="D356" s="8">
        <f t="shared" si="39"/>
        <v>0</v>
      </c>
      <c r="E356" s="8">
        <f t="shared" si="40"/>
        <v>514500</v>
      </c>
      <c r="F356" s="8">
        <f t="shared" si="41"/>
        <v>0</v>
      </c>
      <c r="G356" s="8">
        <f t="shared" si="42"/>
        <v>0</v>
      </c>
      <c r="H356">
        <f t="shared" si="43"/>
        <v>332</v>
      </c>
      <c r="I356">
        <f t="shared" si="44"/>
        <v>332</v>
      </c>
    </row>
    <row r="357" spans="2:9">
      <c r="B357">
        <v>333</v>
      </c>
      <c r="C357" s="8">
        <f t="shared" si="38"/>
        <v>3715.0870443596777</v>
      </c>
      <c r="D357" s="8">
        <f t="shared" si="39"/>
        <v>0</v>
      </c>
      <c r="E357" s="8">
        <f t="shared" si="40"/>
        <v>514500</v>
      </c>
      <c r="F357" s="8">
        <f t="shared" si="41"/>
        <v>0</v>
      </c>
      <c r="G357" s="8">
        <f t="shared" si="42"/>
        <v>0</v>
      </c>
      <c r="H357">
        <f t="shared" si="43"/>
        <v>333</v>
      </c>
      <c r="I357">
        <f t="shared" si="44"/>
        <v>333</v>
      </c>
    </row>
    <row r="358" spans="2:9">
      <c r="B358">
        <v>334</v>
      </c>
      <c r="C358" s="8">
        <f t="shared" si="38"/>
        <v>3715.0870443596777</v>
      </c>
      <c r="D358" s="8">
        <f t="shared" si="39"/>
        <v>0</v>
      </c>
      <c r="E358" s="8">
        <f t="shared" si="40"/>
        <v>514500</v>
      </c>
      <c r="F358" s="8">
        <f t="shared" si="41"/>
        <v>0</v>
      </c>
      <c r="G358" s="8">
        <f t="shared" si="42"/>
        <v>0</v>
      </c>
      <c r="H358">
        <f t="shared" si="43"/>
        <v>334</v>
      </c>
      <c r="I358">
        <f t="shared" si="44"/>
        <v>334</v>
      </c>
    </row>
    <row r="359" spans="2:9">
      <c r="B359">
        <v>335</v>
      </c>
      <c r="C359" s="8">
        <f t="shared" si="38"/>
        <v>3715.0870443596777</v>
      </c>
      <c r="D359" s="8">
        <f t="shared" si="39"/>
        <v>0</v>
      </c>
      <c r="E359" s="8">
        <f t="shared" si="40"/>
        <v>514500</v>
      </c>
      <c r="F359" s="8">
        <f t="shared" si="41"/>
        <v>0</v>
      </c>
      <c r="G359" s="8">
        <f t="shared" si="42"/>
        <v>0</v>
      </c>
      <c r="H359">
        <f t="shared" si="43"/>
        <v>335</v>
      </c>
      <c r="I359">
        <f t="shared" si="44"/>
        <v>335</v>
      </c>
    </row>
    <row r="360" spans="2:9">
      <c r="B360">
        <v>336</v>
      </c>
      <c r="C360" s="8">
        <f t="shared" si="38"/>
        <v>3715.0870443596777</v>
      </c>
      <c r="D360" s="8">
        <f t="shared" si="39"/>
        <v>0</v>
      </c>
      <c r="E360" s="8">
        <f t="shared" si="40"/>
        <v>514500</v>
      </c>
      <c r="F360" s="8">
        <f t="shared" si="41"/>
        <v>0</v>
      </c>
      <c r="G360" s="8">
        <f t="shared" si="42"/>
        <v>0</v>
      </c>
      <c r="H360">
        <f t="shared" si="43"/>
        <v>336</v>
      </c>
      <c r="I360">
        <f t="shared" si="44"/>
        <v>336</v>
      </c>
    </row>
    <row r="361" spans="2:9">
      <c r="B361">
        <v>337</v>
      </c>
      <c r="C361" s="8">
        <f t="shared" si="38"/>
        <v>3715.0870443596777</v>
      </c>
      <c r="D361" s="8">
        <f t="shared" si="39"/>
        <v>0</v>
      </c>
      <c r="E361" s="8">
        <f t="shared" si="40"/>
        <v>514500</v>
      </c>
      <c r="F361" s="8">
        <f t="shared" si="41"/>
        <v>0</v>
      </c>
      <c r="G361" s="8">
        <f t="shared" si="42"/>
        <v>0</v>
      </c>
      <c r="H361">
        <f t="shared" si="43"/>
        <v>337</v>
      </c>
      <c r="I361">
        <f t="shared" si="44"/>
        <v>337</v>
      </c>
    </row>
    <row r="362" spans="2:9">
      <c r="B362">
        <v>338</v>
      </c>
      <c r="C362" s="8">
        <f t="shared" si="38"/>
        <v>3715.0870443596777</v>
      </c>
      <c r="D362" s="8">
        <f t="shared" si="39"/>
        <v>0</v>
      </c>
      <c r="E362" s="8">
        <f t="shared" si="40"/>
        <v>514500</v>
      </c>
      <c r="F362" s="8">
        <f t="shared" si="41"/>
        <v>0</v>
      </c>
      <c r="G362" s="8">
        <f t="shared" si="42"/>
        <v>0</v>
      </c>
      <c r="H362">
        <f t="shared" si="43"/>
        <v>338</v>
      </c>
      <c r="I362">
        <f t="shared" si="44"/>
        <v>338</v>
      </c>
    </row>
    <row r="363" spans="2:9">
      <c r="B363">
        <v>339</v>
      </c>
      <c r="C363" s="8">
        <f t="shared" si="38"/>
        <v>3715.0870443596777</v>
      </c>
      <c r="D363" s="8">
        <f t="shared" si="39"/>
        <v>0</v>
      </c>
      <c r="E363" s="8">
        <f t="shared" si="40"/>
        <v>514500</v>
      </c>
      <c r="F363" s="8">
        <f t="shared" si="41"/>
        <v>0</v>
      </c>
      <c r="G363" s="8">
        <f t="shared" si="42"/>
        <v>0</v>
      </c>
      <c r="H363">
        <f t="shared" si="43"/>
        <v>339</v>
      </c>
      <c r="I363">
        <f t="shared" si="44"/>
        <v>339</v>
      </c>
    </row>
    <row r="364" spans="2:9">
      <c r="B364">
        <v>340</v>
      </c>
      <c r="C364" s="8">
        <f t="shared" si="38"/>
        <v>3715.0870443596777</v>
      </c>
      <c r="D364" s="8">
        <f t="shared" si="39"/>
        <v>0</v>
      </c>
      <c r="E364" s="8">
        <f t="shared" si="40"/>
        <v>514500</v>
      </c>
      <c r="F364" s="8">
        <f t="shared" si="41"/>
        <v>0</v>
      </c>
      <c r="G364" s="8">
        <f t="shared" si="42"/>
        <v>0</v>
      </c>
      <c r="H364">
        <f t="shared" si="43"/>
        <v>340</v>
      </c>
      <c r="I364">
        <f t="shared" si="44"/>
        <v>340</v>
      </c>
    </row>
    <row r="365" spans="2:9">
      <c r="B365">
        <v>341</v>
      </c>
      <c r="C365" s="8">
        <f t="shared" si="38"/>
        <v>3715.0870443596777</v>
      </c>
      <c r="D365" s="8">
        <f t="shared" si="39"/>
        <v>0</v>
      </c>
      <c r="E365" s="8">
        <f t="shared" si="40"/>
        <v>514500</v>
      </c>
      <c r="F365" s="8">
        <f t="shared" si="41"/>
        <v>0</v>
      </c>
      <c r="G365" s="8">
        <f t="shared" si="42"/>
        <v>0</v>
      </c>
      <c r="H365">
        <f t="shared" si="43"/>
        <v>341</v>
      </c>
      <c r="I365">
        <f t="shared" si="44"/>
        <v>341</v>
      </c>
    </row>
    <row r="366" spans="2:9">
      <c r="B366">
        <v>342</v>
      </c>
      <c r="C366" s="8">
        <f t="shared" si="38"/>
        <v>3715.0870443596777</v>
      </c>
      <c r="D366" s="8">
        <f t="shared" si="39"/>
        <v>0</v>
      </c>
      <c r="E366" s="8">
        <f t="shared" si="40"/>
        <v>514500</v>
      </c>
      <c r="F366" s="8">
        <f t="shared" si="41"/>
        <v>0</v>
      </c>
      <c r="G366" s="8">
        <f t="shared" si="42"/>
        <v>0</v>
      </c>
      <c r="H366">
        <f t="shared" si="43"/>
        <v>342</v>
      </c>
      <c r="I366">
        <f t="shared" si="44"/>
        <v>342</v>
      </c>
    </row>
    <row r="367" spans="2:9">
      <c r="B367">
        <v>343</v>
      </c>
      <c r="C367" s="8">
        <f t="shared" si="38"/>
        <v>3715.0870443596777</v>
      </c>
      <c r="D367" s="8">
        <f t="shared" si="39"/>
        <v>0</v>
      </c>
      <c r="E367" s="8">
        <f t="shared" si="40"/>
        <v>514500</v>
      </c>
      <c r="F367" s="8">
        <f t="shared" si="41"/>
        <v>0</v>
      </c>
      <c r="G367" s="8">
        <f t="shared" si="42"/>
        <v>0</v>
      </c>
      <c r="H367">
        <f t="shared" si="43"/>
        <v>343</v>
      </c>
      <c r="I367">
        <f t="shared" si="44"/>
        <v>343</v>
      </c>
    </row>
    <row r="368" spans="2:9">
      <c r="B368">
        <v>344</v>
      </c>
      <c r="C368" s="8">
        <f t="shared" si="38"/>
        <v>3715.0870443596777</v>
      </c>
      <c r="D368" s="8">
        <f t="shared" si="39"/>
        <v>0</v>
      </c>
      <c r="E368" s="8">
        <f t="shared" si="40"/>
        <v>514500</v>
      </c>
      <c r="F368" s="8">
        <f t="shared" si="41"/>
        <v>0</v>
      </c>
      <c r="G368" s="8">
        <f t="shared" si="42"/>
        <v>0</v>
      </c>
      <c r="H368">
        <f t="shared" si="43"/>
        <v>344</v>
      </c>
      <c r="I368">
        <f t="shared" si="44"/>
        <v>344</v>
      </c>
    </row>
    <row r="369" spans="2:9">
      <c r="B369">
        <v>345</v>
      </c>
      <c r="C369" s="8">
        <f t="shared" si="38"/>
        <v>3715.0870443596777</v>
      </c>
      <c r="D369" s="8">
        <f t="shared" si="39"/>
        <v>0</v>
      </c>
      <c r="E369" s="8">
        <f t="shared" si="40"/>
        <v>514500</v>
      </c>
      <c r="F369" s="8">
        <f t="shared" si="41"/>
        <v>0</v>
      </c>
      <c r="G369" s="8">
        <f t="shared" si="42"/>
        <v>0</v>
      </c>
      <c r="H369">
        <f t="shared" si="43"/>
        <v>345</v>
      </c>
      <c r="I369">
        <f t="shared" si="44"/>
        <v>345</v>
      </c>
    </row>
    <row r="370" spans="2:9">
      <c r="B370">
        <v>346</v>
      </c>
      <c r="C370" s="8">
        <f t="shared" si="38"/>
        <v>3715.0870443596777</v>
      </c>
      <c r="D370" s="8">
        <f t="shared" si="39"/>
        <v>0</v>
      </c>
      <c r="E370" s="8">
        <f t="shared" si="40"/>
        <v>514500</v>
      </c>
      <c r="F370" s="8">
        <f t="shared" si="41"/>
        <v>0</v>
      </c>
      <c r="G370" s="8">
        <f t="shared" si="42"/>
        <v>0</v>
      </c>
      <c r="H370">
        <f t="shared" si="43"/>
        <v>346</v>
      </c>
      <c r="I370">
        <f t="shared" si="44"/>
        <v>346</v>
      </c>
    </row>
    <row r="371" spans="2:9">
      <c r="B371">
        <v>347</v>
      </c>
      <c r="C371" s="8">
        <f t="shared" si="38"/>
        <v>3715.0870443596777</v>
      </c>
      <c r="D371" s="8">
        <f t="shared" si="39"/>
        <v>0</v>
      </c>
      <c r="E371" s="8">
        <f t="shared" si="40"/>
        <v>514500</v>
      </c>
      <c r="F371" s="8">
        <f t="shared" si="41"/>
        <v>0</v>
      </c>
      <c r="G371" s="8">
        <f t="shared" si="42"/>
        <v>0</v>
      </c>
      <c r="H371">
        <f t="shared" si="43"/>
        <v>347</v>
      </c>
      <c r="I371">
        <f t="shared" si="44"/>
        <v>347</v>
      </c>
    </row>
    <row r="372" spans="2:9">
      <c r="B372">
        <v>348</v>
      </c>
      <c r="C372" s="8">
        <f t="shared" si="38"/>
        <v>3715.0870443596777</v>
      </c>
      <c r="D372" s="8">
        <f t="shared" si="39"/>
        <v>0</v>
      </c>
      <c r="E372" s="8">
        <f t="shared" si="40"/>
        <v>514500</v>
      </c>
      <c r="F372" s="8">
        <f t="shared" si="41"/>
        <v>0</v>
      </c>
      <c r="G372" s="8">
        <f t="shared" si="42"/>
        <v>0</v>
      </c>
      <c r="H372">
        <f t="shared" si="43"/>
        <v>348</v>
      </c>
      <c r="I372">
        <f t="shared" si="44"/>
        <v>348</v>
      </c>
    </row>
    <row r="373" spans="2:9">
      <c r="B373">
        <v>349</v>
      </c>
      <c r="C373" s="8">
        <f t="shared" si="38"/>
        <v>3715.0870443596777</v>
      </c>
      <c r="D373" s="8">
        <f t="shared" si="39"/>
        <v>0</v>
      </c>
      <c r="E373" s="8">
        <f t="shared" si="40"/>
        <v>514500</v>
      </c>
      <c r="F373" s="8">
        <f t="shared" si="41"/>
        <v>0</v>
      </c>
      <c r="G373" s="8">
        <f t="shared" si="42"/>
        <v>0</v>
      </c>
      <c r="H373">
        <f t="shared" si="43"/>
        <v>349</v>
      </c>
      <c r="I373">
        <f t="shared" si="44"/>
        <v>349</v>
      </c>
    </row>
    <row r="374" spans="2:9">
      <c r="B374">
        <v>350</v>
      </c>
      <c r="C374" s="8">
        <f t="shared" si="38"/>
        <v>3715.0870443596777</v>
      </c>
      <c r="D374" s="8">
        <f t="shared" si="39"/>
        <v>0</v>
      </c>
      <c r="E374" s="8">
        <f t="shared" si="40"/>
        <v>514500</v>
      </c>
      <c r="F374" s="8">
        <f t="shared" si="41"/>
        <v>0</v>
      </c>
      <c r="G374" s="8">
        <f t="shared" si="42"/>
        <v>0</v>
      </c>
      <c r="H374">
        <f t="shared" si="43"/>
        <v>350</v>
      </c>
      <c r="I374">
        <f t="shared" si="44"/>
        <v>350</v>
      </c>
    </row>
    <row r="375" spans="2:9">
      <c r="B375">
        <v>351</v>
      </c>
      <c r="C375" s="8">
        <f t="shared" si="38"/>
        <v>3715.0870443596777</v>
      </c>
      <c r="D375" s="8">
        <f t="shared" si="39"/>
        <v>0</v>
      </c>
      <c r="E375" s="8">
        <f t="shared" si="40"/>
        <v>514500</v>
      </c>
      <c r="F375" s="8">
        <f t="shared" si="41"/>
        <v>0</v>
      </c>
      <c r="G375" s="8">
        <f t="shared" si="42"/>
        <v>0</v>
      </c>
      <c r="H375">
        <f t="shared" si="43"/>
        <v>351</v>
      </c>
      <c r="I375">
        <f t="shared" si="44"/>
        <v>351</v>
      </c>
    </row>
    <row r="376" spans="2:9">
      <c r="B376">
        <v>352</v>
      </c>
      <c r="C376" s="8">
        <f t="shared" si="38"/>
        <v>3715.0870443596777</v>
      </c>
      <c r="D376" s="8">
        <f t="shared" si="39"/>
        <v>0</v>
      </c>
      <c r="E376" s="8">
        <f t="shared" si="40"/>
        <v>514500</v>
      </c>
      <c r="F376" s="8">
        <f t="shared" si="41"/>
        <v>0</v>
      </c>
      <c r="G376" s="8">
        <f t="shared" si="42"/>
        <v>0</v>
      </c>
      <c r="H376">
        <f t="shared" si="43"/>
        <v>352</v>
      </c>
      <c r="I376">
        <f t="shared" si="44"/>
        <v>352</v>
      </c>
    </row>
    <row r="377" spans="2:9">
      <c r="B377">
        <v>353</v>
      </c>
      <c r="C377" s="8">
        <f t="shared" si="38"/>
        <v>3715.0870443596777</v>
      </c>
      <c r="D377" s="8">
        <f t="shared" si="39"/>
        <v>0</v>
      </c>
      <c r="E377" s="8">
        <f t="shared" si="40"/>
        <v>514500</v>
      </c>
      <c r="F377" s="8">
        <f t="shared" si="41"/>
        <v>0</v>
      </c>
      <c r="G377" s="8">
        <f t="shared" si="42"/>
        <v>0</v>
      </c>
      <c r="H377">
        <f t="shared" si="43"/>
        <v>353</v>
      </c>
      <c r="I377">
        <f t="shared" si="44"/>
        <v>353</v>
      </c>
    </row>
    <row r="378" spans="2:9">
      <c r="B378">
        <v>354</v>
      </c>
      <c r="C378" s="8">
        <f t="shared" si="38"/>
        <v>3715.0870443596777</v>
      </c>
      <c r="D378" s="8">
        <f t="shared" si="39"/>
        <v>0</v>
      </c>
      <c r="E378" s="8">
        <f t="shared" si="40"/>
        <v>514500</v>
      </c>
      <c r="F378" s="8">
        <f t="shared" si="41"/>
        <v>0</v>
      </c>
      <c r="G378" s="8">
        <f t="shared" si="42"/>
        <v>0</v>
      </c>
      <c r="H378">
        <f t="shared" si="43"/>
        <v>354</v>
      </c>
      <c r="I378">
        <f t="shared" si="44"/>
        <v>354</v>
      </c>
    </row>
    <row r="379" spans="2:9">
      <c r="B379">
        <v>355</v>
      </c>
      <c r="C379" s="8">
        <f t="shared" si="38"/>
        <v>3715.0870443596777</v>
      </c>
      <c r="D379" s="8">
        <f t="shared" si="39"/>
        <v>0</v>
      </c>
      <c r="E379" s="8">
        <f t="shared" si="40"/>
        <v>514500</v>
      </c>
      <c r="F379" s="8">
        <f t="shared" si="41"/>
        <v>0</v>
      </c>
      <c r="G379" s="8">
        <f t="shared" si="42"/>
        <v>0</v>
      </c>
      <c r="H379">
        <f t="shared" si="43"/>
        <v>355</v>
      </c>
      <c r="I379">
        <f t="shared" si="44"/>
        <v>355</v>
      </c>
    </row>
    <row r="380" spans="2:9">
      <c r="B380">
        <v>356</v>
      </c>
      <c r="C380" s="8">
        <f t="shared" si="38"/>
        <v>3715.0870443596777</v>
      </c>
      <c r="D380" s="8">
        <f t="shared" si="39"/>
        <v>0</v>
      </c>
      <c r="E380" s="8">
        <f t="shared" si="40"/>
        <v>514500</v>
      </c>
      <c r="F380" s="8">
        <f t="shared" si="41"/>
        <v>0</v>
      </c>
      <c r="G380" s="8">
        <f t="shared" si="42"/>
        <v>0</v>
      </c>
      <c r="H380">
        <f t="shared" si="43"/>
        <v>356</v>
      </c>
      <c r="I380">
        <f t="shared" si="44"/>
        <v>356</v>
      </c>
    </row>
    <row r="381" spans="2:9">
      <c r="B381">
        <v>357</v>
      </c>
      <c r="C381" s="8">
        <f t="shared" si="38"/>
        <v>3715.0870443596777</v>
      </c>
      <c r="D381" s="8">
        <f t="shared" si="39"/>
        <v>0</v>
      </c>
      <c r="E381" s="8">
        <f t="shared" si="40"/>
        <v>514500</v>
      </c>
      <c r="F381" s="8">
        <f t="shared" si="41"/>
        <v>0</v>
      </c>
      <c r="G381" s="8">
        <f t="shared" si="42"/>
        <v>0</v>
      </c>
      <c r="H381">
        <f t="shared" si="43"/>
        <v>357</v>
      </c>
      <c r="I381">
        <f t="shared" si="44"/>
        <v>357</v>
      </c>
    </row>
    <row r="382" spans="2:9">
      <c r="B382">
        <v>358</v>
      </c>
      <c r="C382" s="8">
        <f t="shared" si="38"/>
        <v>3715.0870443596777</v>
      </c>
      <c r="D382" s="8">
        <f t="shared" si="39"/>
        <v>0</v>
      </c>
      <c r="E382" s="8">
        <f t="shared" si="40"/>
        <v>514500</v>
      </c>
      <c r="F382" s="8">
        <f t="shared" si="41"/>
        <v>0</v>
      </c>
      <c r="G382" s="8">
        <f t="shared" si="42"/>
        <v>0</v>
      </c>
      <c r="H382">
        <f t="shared" si="43"/>
        <v>358</v>
      </c>
      <c r="I382">
        <f t="shared" si="44"/>
        <v>358</v>
      </c>
    </row>
    <row r="383" spans="2:9">
      <c r="B383">
        <v>359</v>
      </c>
      <c r="C383" s="8">
        <f t="shared" si="38"/>
        <v>3715.0870443596777</v>
      </c>
      <c r="D383" s="8">
        <f t="shared" si="39"/>
        <v>0</v>
      </c>
      <c r="E383" s="8">
        <f t="shared" si="40"/>
        <v>514500</v>
      </c>
      <c r="F383" s="8">
        <f t="shared" si="41"/>
        <v>0</v>
      </c>
      <c r="G383" s="8">
        <f t="shared" si="42"/>
        <v>0</v>
      </c>
      <c r="H383">
        <f t="shared" si="43"/>
        <v>359</v>
      </c>
      <c r="I383">
        <f t="shared" si="44"/>
        <v>359</v>
      </c>
    </row>
    <row r="384" spans="2:9">
      <c r="B384">
        <v>360</v>
      </c>
      <c r="C384" s="8">
        <f t="shared" ref="C384" si="45">C383</f>
        <v>3715.0870443596777</v>
      </c>
      <c r="D384" s="8">
        <f t="shared" ref="D384" si="46">IF((G383-C384)&lt;0,0,G383-C384)</f>
        <v>0</v>
      </c>
      <c r="E384" s="8">
        <f t="shared" ref="E384" si="47">IF((E383+$C$13)&gt;D384,E383,E383+$C$13)</f>
        <v>514500</v>
      </c>
      <c r="F384" s="8">
        <f t="shared" ref="F384" si="48">IF((D384-E384)*$C$10/12&lt;0,0,(D384-E384)*$C$10/12)</f>
        <v>0</v>
      </c>
      <c r="G384" s="8">
        <f t="shared" ref="G384" si="49">D384+F384</f>
        <v>0</v>
      </c>
      <c r="H384">
        <f t="shared" si="43"/>
        <v>360</v>
      </c>
      <c r="I384">
        <f t="shared" si="44"/>
        <v>360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baseColWidth="10" defaultRowHeight="15" x14ac:dyDescent="0"/>
  <cols>
    <col min="1" max="1" width="4.83203125" style="33" customWidth="1"/>
    <col min="2" max="2" width="35.6640625" customWidth="1"/>
    <col min="3" max="4" width="11.5" bestFit="1" customWidth="1"/>
    <col min="5" max="16384" width="10.83203125" style="33"/>
  </cols>
  <sheetData>
    <row r="2" spans="2:9" ht="23">
      <c r="B2" s="28" t="s">
        <v>56</v>
      </c>
      <c r="C2" s="29"/>
      <c r="D2" s="29"/>
      <c r="E2" s="29"/>
      <c r="F2" s="29"/>
      <c r="G2" s="29"/>
      <c r="H2" s="29"/>
      <c r="I2" s="29"/>
    </row>
    <row r="3" spans="2:9" ht="18">
      <c r="B3" s="30" t="s">
        <v>57</v>
      </c>
      <c r="C3" s="29"/>
      <c r="D3" s="29"/>
      <c r="E3" s="29"/>
      <c r="F3" s="29"/>
      <c r="G3" s="29"/>
      <c r="H3" s="29"/>
      <c r="I3" s="29"/>
    </row>
    <row r="4" spans="2:9" ht="18">
      <c r="B4" s="30" t="s">
        <v>58</v>
      </c>
      <c r="C4" s="29"/>
      <c r="D4" s="29"/>
      <c r="E4" s="29"/>
      <c r="F4" s="29"/>
      <c r="G4" s="29"/>
      <c r="H4" s="29"/>
      <c r="I4" s="29"/>
    </row>
    <row r="5" spans="2:9" ht="18">
      <c r="B5" s="30" t="s">
        <v>100</v>
      </c>
      <c r="C5" s="29"/>
      <c r="D5" s="29"/>
      <c r="E5" s="29"/>
      <c r="F5" s="29"/>
      <c r="G5" s="29"/>
      <c r="H5" s="29"/>
      <c r="I5" s="29"/>
    </row>
    <row r="6" spans="2:9" ht="18">
      <c r="B6" s="26"/>
    </row>
    <row r="7" spans="2:9" s="34" customFormat="1">
      <c r="B7" s="35" t="s">
        <v>33</v>
      </c>
      <c r="C7" s="35" t="s">
        <v>0</v>
      </c>
      <c r="D7" s="35" t="s">
        <v>3</v>
      </c>
    </row>
    <row r="8" spans="2:9">
      <c r="B8" s="19" t="s">
        <v>38</v>
      </c>
      <c r="C8" s="15"/>
      <c r="D8" s="15"/>
    </row>
    <row r="9" spans="2:9">
      <c r="B9" t="s">
        <v>39</v>
      </c>
      <c r="C9" s="17">
        <v>41647</v>
      </c>
      <c r="D9" s="17">
        <v>38327</v>
      </c>
    </row>
    <row r="10" spans="2:9">
      <c r="B10" t="s">
        <v>34</v>
      </c>
      <c r="C10" s="7">
        <v>1000000</v>
      </c>
      <c r="D10" s="7">
        <v>250000</v>
      </c>
    </row>
    <row r="11" spans="2:9">
      <c r="B11" t="s">
        <v>35</v>
      </c>
      <c r="C11" s="7">
        <v>300000</v>
      </c>
      <c r="D11" s="7">
        <v>100000</v>
      </c>
    </row>
    <row r="12" spans="2:9">
      <c r="B12" t="s">
        <v>36</v>
      </c>
      <c r="C12" s="8">
        <f>C10-C11</f>
        <v>700000</v>
      </c>
      <c r="D12" s="8">
        <f>D10-D11</f>
        <v>150000</v>
      </c>
    </row>
    <row r="13" spans="2:9">
      <c r="B13" t="s">
        <v>37</v>
      </c>
      <c r="C13" s="6">
        <v>4.9000000000000002E-2</v>
      </c>
      <c r="D13" s="6">
        <v>4.9000000000000002E-2</v>
      </c>
    </row>
    <row r="14" spans="2:9">
      <c r="B14" t="s">
        <v>40</v>
      </c>
      <c r="C14" s="16">
        <v>30</v>
      </c>
      <c r="D14" s="16">
        <v>30</v>
      </c>
    </row>
    <row r="15" spans="2:9">
      <c r="B15" t="s">
        <v>59</v>
      </c>
      <c r="C15" s="21">
        <f>ABS(PMT(C13/12,C14*12,C12))</f>
        <v>3715.0870443596777</v>
      </c>
      <c r="D15" s="21">
        <f>ABS(PMT(D13/12,D14*12,D12))</f>
        <v>796.09008093421653</v>
      </c>
    </row>
    <row r="17" spans="2:4">
      <c r="B17" s="19" t="s">
        <v>126</v>
      </c>
      <c r="C17" s="15"/>
      <c r="D17" s="15"/>
    </row>
    <row r="18" spans="2:4">
      <c r="B18" t="s">
        <v>41</v>
      </c>
      <c r="C18" s="7">
        <v>1100000</v>
      </c>
      <c r="D18" s="7">
        <v>700000</v>
      </c>
    </row>
    <row r="19" spans="2:4">
      <c r="B19" t="s">
        <v>43</v>
      </c>
      <c r="C19" s="17">
        <v>42012</v>
      </c>
      <c r="D19" s="17">
        <v>42012</v>
      </c>
    </row>
    <row r="20" spans="2:4">
      <c r="B20" t="s">
        <v>42</v>
      </c>
      <c r="C20" s="7">
        <f>C12</f>
        <v>700000</v>
      </c>
      <c r="D20" s="7">
        <v>100000</v>
      </c>
    </row>
    <row r="21" spans="2:4">
      <c r="B21" t="s">
        <v>5</v>
      </c>
      <c r="C21" s="8">
        <f>C18-C20</f>
        <v>400000</v>
      </c>
      <c r="D21" s="8">
        <f>D18-D20</f>
        <v>600000</v>
      </c>
    </row>
    <row r="22" spans="2:4">
      <c r="B22" t="s">
        <v>127</v>
      </c>
      <c r="C22" s="4">
        <f>C20/C18</f>
        <v>0.63636363636363635</v>
      </c>
      <c r="D22" s="4">
        <f>D20/D18</f>
        <v>0.14285714285714285</v>
      </c>
    </row>
    <row r="23" spans="2:4">
      <c r="C23" s="8"/>
      <c r="D23" s="8"/>
    </row>
    <row r="24" spans="2:4">
      <c r="B24" s="19" t="s">
        <v>48</v>
      </c>
      <c r="C24" s="20"/>
      <c r="D24" s="20"/>
    </row>
    <row r="25" spans="2:4">
      <c r="B25" t="s">
        <v>47</v>
      </c>
      <c r="C25" s="8">
        <f>C18-C10</f>
        <v>100000</v>
      </c>
      <c r="D25" s="8">
        <f>D18-D10</f>
        <v>450000</v>
      </c>
    </row>
    <row r="26" spans="2:4">
      <c r="B26" t="s">
        <v>44</v>
      </c>
      <c r="C26" s="5">
        <f>(C18-C10)/C10</f>
        <v>0.1</v>
      </c>
      <c r="D26" s="5">
        <f>(D18-D10)/D10</f>
        <v>1.8</v>
      </c>
    </row>
    <row r="27" spans="2:4">
      <c r="B27" t="s">
        <v>45</v>
      </c>
      <c r="C27" s="5">
        <f>C26/((C19-C9)/365)</f>
        <v>0.1</v>
      </c>
      <c r="D27" s="5">
        <f>D26/((D19-D9)/365)</f>
        <v>0.17829036635006784</v>
      </c>
    </row>
    <row r="29" spans="2:4">
      <c r="B29" s="19" t="s">
        <v>55</v>
      </c>
      <c r="C29" s="15"/>
      <c r="D29" s="15"/>
    </row>
    <row r="30" spans="2:4">
      <c r="B30" t="s">
        <v>51</v>
      </c>
      <c r="C30" s="7">
        <v>0</v>
      </c>
      <c r="D30" s="7">
        <v>590</v>
      </c>
    </row>
    <row r="31" spans="2:4">
      <c r="B31" t="s">
        <v>50</v>
      </c>
      <c r="C31" s="7">
        <f>C30*0.2</f>
        <v>0</v>
      </c>
      <c r="D31" s="7">
        <f>D30*0.2</f>
        <v>118</v>
      </c>
    </row>
    <row r="32" spans="2:4">
      <c r="B32" t="s">
        <v>53</v>
      </c>
      <c r="C32" t="str">
        <f>IF(C30=0,"",C30*52/C10)</f>
        <v/>
      </c>
      <c r="D32" s="5">
        <f>IF(D30=0,"",D30*52/D10)</f>
        <v>0.12272</v>
      </c>
    </row>
    <row r="33" spans="2:4">
      <c r="B33" t="s">
        <v>52</v>
      </c>
      <c r="C33" t="str">
        <f>IF(C30=0,"",(C30-C31)*52/C10)</f>
        <v/>
      </c>
      <c r="D33" s="5">
        <f>IF(D30=0,"",(D30-D31)*52/D10)</f>
        <v>9.8175999999999999E-2</v>
      </c>
    </row>
    <row r="34" spans="2:4">
      <c r="B34" t="s">
        <v>54</v>
      </c>
      <c r="C34" t="str">
        <f>IF(C30=0,"",C30*1000/C18)</f>
        <v/>
      </c>
      <c r="D34" s="21">
        <f>IF(D30=0,"",D30*100000/D18)</f>
        <v>84.285714285714292</v>
      </c>
    </row>
    <row r="36" spans="2:4">
      <c r="B36" s="19" t="s">
        <v>68</v>
      </c>
      <c r="C36" s="15"/>
      <c r="D36" s="15"/>
    </row>
    <row r="37" spans="2:4">
      <c r="B37" t="s">
        <v>46</v>
      </c>
      <c r="C37" s="7">
        <v>40000</v>
      </c>
      <c r="D37" s="7">
        <v>15000</v>
      </c>
    </row>
    <row r="38" spans="2:4">
      <c r="B38" t="s">
        <v>60</v>
      </c>
      <c r="C38" s="7">
        <v>28000</v>
      </c>
      <c r="D38" s="7">
        <f>D18*0.03</f>
        <v>21000</v>
      </c>
    </row>
    <row r="39" spans="2:4">
      <c r="B39" t="s">
        <v>61</v>
      </c>
      <c r="C39" s="7">
        <v>0</v>
      </c>
      <c r="D39" s="7">
        <v>0</v>
      </c>
    </row>
    <row r="40" spans="2:4">
      <c r="B40" t="s">
        <v>62</v>
      </c>
      <c r="C40" s="8">
        <f>(C18-C38-C39)-(C10+C37)</f>
        <v>32000</v>
      </c>
      <c r="D40" s="8">
        <f>(D18-D38-D39)-(D10+D37)</f>
        <v>414000</v>
      </c>
    </row>
    <row r="41" spans="2:4">
      <c r="B41" t="s">
        <v>63</v>
      </c>
      <c r="C41" s="6">
        <v>0.3</v>
      </c>
      <c r="D41" s="6">
        <v>0.3</v>
      </c>
    </row>
    <row r="42" spans="2:4">
      <c r="B42" t="s">
        <v>64</v>
      </c>
      <c r="C42" s="8">
        <f>(C40/2)*C41</f>
        <v>4800</v>
      </c>
      <c r="D42" s="8">
        <f>(D40/2)*D41</f>
        <v>62100</v>
      </c>
    </row>
    <row r="43" spans="2:4">
      <c r="B43" t="s">
        <v>65</v>
      </c>
      <c r="C43" s="8">
        <f>(C18-C20-C38-C42)</f>
        <v>367200</v>
      </c>
      <c r="D43" s="8">
        <f>(D18-D20-D38-D42)</f>
        <v>516900</v>
      </c>
    </row>
    <row r="44" spans="2:4">
      <c r="B44" t="s">
        <v>66</v>
      </c>
      <c r="C44" s="5">
        <f>(C43-C11-C37)/(C11+C37)</f>
        <v>0.08</v>
      </c>
      <c r="D44" s="5">
        <f>(D43-D11-D37)/(D11+D37)</f>
        <v>3.4947826086956524</v>
      </c>
    </row>
    <row r="45" spans="2:4">
      <c r="B45" t="s">
        <v>67</v>
      </c>
      <c r="C45" s="5">
        <f>C44/((C19-C9)/365)</f>
        <v>0.08</v>
      </c>
      <c r="D45" s="5">
        <f>D44/((D19-D9)/365)</f>
        <v>0.34615892867677422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Worked examples from eBook</vt:lpstr>
      <vt:lpstr>Mortgage Calculator</vt:lpstr>
      <vt:lpstr>Property Calcs</vt:lpstr>
    </vt:vector>
  </TitlesOfParts>
  <Company>Money School Online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Filipich</dc:creator>
  <cp:lastModifiedBy>Lacey Filipich</cp:lastModifiedBy>
  <dcterms:created xsi:type="dcterms:W3CDTF">2015-01-05T22:28:56Z</dcterms:created>
  <dcterms:modified xsi:type="dcterms:W3CDTF">2019-12-16T13:38:31Z</dcterms:modified>
</cp:coreProperties>
</file>