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laceyjfilipich/Desktop/"/>
    </mc:Choice>
  </mc:AlternateContent>
  <xr:revisionPtr revIDLastSave="0" documentId="13_ncr:1_{1DCD6B75-8C0D-6744-8B78-CFC4EE75E671}" xr6:coauthVersionLast="47" xr6:coauthVersionMax="47" xr10:uidLastSave="{00000000-0000-0000-0000-000000000000}"/>
  <bookViews>
    <workbookView xWindow="5660" yWindow="500" windowWidth="37400" windowHeight="26460" xr2:uid="{8FE46BCA-EAA8-904A-B71D-1FC679312CD8}"/>
  </bookViews>
  <sheets>
    <sheet name="Summary" sheetId="7" r:id="rId1"/>
    <sheet name="Time series" sheetId="10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" i="7" l="1"/>
  <c r="C25" i="7" s="1"/>
  <c r="D8" i="10" s="1"/>
  <c r="Q7" i="10"/>
  <c r="Q8" i="10"/>
  <c r="Q9" i="10"/>
  <c r="Q10" i="10"/>
  <c r="Q11" i="10"/>
  <c r="Q12" i="10"/>
  <c r="Q13" i="10"/>
  <c r="Q14" i="10"/>
  <c r="Q15" i="10"/>
  <c r="Q16" i="10"/>
  <c r="Q17" i="10"/>
  <c r="Q6" i="10"/>
  <c r="F7" i="10"/>
  <c r="F8" i="10"/>
  <c r="F9" i="10"/>
  <c r="F10" i="10"/>
  <c r="F11" i="10"/>
  <c r="F12" i="10"/>
  <c r="F13" i="10"/>
  <c r="F14" i="10"/>
  <c r="F15" i="10"/>
  <c r="F16" i="10"/>
  <c r="F17" i="10"/>
  <c r="F6" i="10"/>
  <c r="K6" i="10" s="1"/>
  <c r="B18" i="10"/>
  <c r="Q18" i="10" s="1"/>
  <c r="B19" i="10"/>
  <c r="Q19" i="10" s="1"/>
  <c r="B31" i="10"/>
  <c r="Q31" i="10" s="1"/>
  <c r="B20" i="10"/>
  <c r="B21" i="10"/>
  <c r="Q21" i="10" s="1"/>
  <c r="B22" i="10"/>
  <c r="Q22" i="10" s="1"/>
  <c r="B23" i="10"/>
  <c r="Q23" i="10" s="1"/>
  <c r="B24" i="10"/>
  <c r="Q24" i="10" s="1"/>
  <c r="B25" i="10"/>
  <c r="Q25" i="10" s="1"/>
  <c r="B26" i="10"/>
  <c r="B27" i="10"/>
  <c r="Q27" i="10" s="1"/>
  <c r="B28" i="10"/>
  <c r="B29" i="10"/>
  <c r="Q29" i="10" s="1"/>
  <c r="D263" i="10" l="1"/>
  <c r="D345" i="10"/>
  <c r="D213" i="10"/>
  <c r="D160" i="10"/>
  <c r="D327" i="10"/>
  <c r="D238" i="10"/>
  <c r="D124" i="10"/>
  <c r="D318" i="10"/>
  <c r="D224" i="10"/>
  <c r="D85" i="10"/>
  <c r="D336" i="10"/>
  <c r="D252" i="10"/>
  <c r="D149" i="10"/>
  <c r="D309" i="10"/>
  <c r="D300" i="10"/>
  <c r="D199" i="10"/>
  <c r="D364" i="10"/>
  <c r="D288" i="10"/>
  <c r="D188" i="10"/>
  <c r="D354" i="10"/>
  <c r="D277" i="10"/>
  <c r="D174" i="10"/>
  <c r="D40" i="10"/>
  <c r="D362" i="10"/>
  <c r="D353" i="10"/>
  <c r="D344" i="10"/>
  <c r="D335" i="10"/>
  <c r="D326" i="10"/>
  <c r="D317" i="10"/>
  <c r="D308" i="10"/>
  <c r="D298" i="10"/>
  <c r="D287" i="10"/>
  <c r="D276" i="10"/>
  <c r="D262" i="10"/>
  <c r="D248" i="10"/>
  <c r="D237" i="10"/>
  <c r="D223" i="10"/>
  <c r="D212" i="10"/>
  <c r="D198" i="10"/>
  <c r="D184" i="10"/>
  <c r="D173" i="10"/>
  <c r="D159" i="10"/>
  <c r="D148" i="10"/>
  <c r="D134" i="10"/>
  <c r="D120" i="10"/>
  <c r="D109" i="10"/>
  <c r="D95" i="10"/>
  <c r="D84" i="10"/>
  <c r="D70" i="10"/>
  <c r="D55" i="10"/>
  <c r="D39" i="10"/>
  <c r="D16" i="10"/>
  <c r="D110" i="10"/>
  <c r="D22" i="10"/>
  <c r="D361" i="10"/>
  <c r="D352" i="10"/>
  <c r="D343" i="10"/>
  <c r="D334" i="10"/>
  <c r="D325" i="10"/>
  <c r="D316" i="10"/>
  <c r="D306" i="10"/>
  <c r="D297" i="10"/>
  <c r="D286" i="10"/>
  <c r="D272" i="10"/>
  <c r="D261" i="10"/>
  <c r="D247" i="10"/>
  <c r="D236" i="10"/>
  <c r="D222" i="10"/>
  <c r="D208" i="10"/>
  <c r="D197" i="10"/>
  <c r="D183" i="10"/>
  <c r="D172" i="10"/>
  <c r="D158" i="10"/>
  <c r="D144" i="10"/>
  <c r="D133" i="10"/>
  <c r="D119" i="10"/>
  <c r="D108" i="10"/>
  <c r="D94" i="10"/>
  <c r="D80" i="10"/>
  <c r="D69" i="10"/>
  <c r="D54" i="10"/>
  <c r="D38" i="10"/>
  <c r="D15" i="10"/>
  <c r="D56" i="10"/>
  <c r="D351" i="10"/>
  <c r="D314" i="10"/>
  <c r="D285" i="10"/>
  <c r="D271" i="10"/>
  <c r="D260" i="10"/>
  <c r="D246" i="10"/>
  <c r="D232" i="10"/>
  <c r="D221" i="10"/>
  <c r="D207" i="10"/>
  <c r="D196" i="10"/>
  <c r="D182" i="10"/>
  <c r="D168" i="10"/>
  <c r="D157" i="10"/>
  <c r="D143" i="10"/>
  <c r="D132" i="10"/>
  <c r="D118" i="10"/>
  <c r="D104" i="10"/>
  <c r="D93" i="10"/>
  <c r="D79" i="10"/>
  <c r="D68" i="10"/>
  <c r="D53" i="10"/>
  <c r="D32" i="10"/>
  <c r="D14" i="10"/>
  <c r="D96" i="10"/>
  <c r="D360" i="10"/>
  <c r="D324" i="10"/>
  <c r="D359" i="10"/>
  <c r="D322" i="10"/>
  <c r="D304" i="10"/>
  <c r="D284" i="10"/>
  <c r="D256" i="10"/>
  <c r="D245" i="10"/>
  <c r="D220" i="10"/>
  <c r="D192" i="10"/>
  <c r="D167" i="10"/>
  <c r="D142" i="10"/>
  <c r="D117" i="10"/>
  <c r="D92" i="10"/>
  <c r="D78" i="10"/>
  <c r="D64" i="10"/>
  <c r="D31" i="10"/>
  <c r="D9" i="10"/>
  <c r="D17" i="10"/>
  <c r="D25" i="10"/>
  <c r="D33" i="10"/>
  <c r="D41" i="10"/>
  <c r="D49" i="10"/>
  <c r="D57" i="10"/>
  <c r="D65" i="10"/>
  <c r="D73" i="10"/>
  <c r="D81" i="10"/>
  <c r="D89" i="10"/>
  <c r="D97" i="10"/>
  <c r="D105" i="10"/>
  <c r="D113" i="10"/>
  <c r="D121" i="10"/>
  <c r="D129" i="10"/>
  <c r="D137" i="10"/>
  <c r="D145" i="10"/>
  <c r="D153" i="10"/>
  <c r="D161" i="10"/>
  <c r="D169" i="10"/>
  <c r="D177" i="10"/>
  <c r="D185" i="10"/>
  <c r="D193" i="10"/>
  <c r="D201" i="10"/>
  <c r="D209" i="10"/>
  <c r="D217" i="10"/>
  <c r="D225" i="10"/>
  <c r="D233" i="10"/>
  <c r="D241" i="10"/>
  <c r="D249" i="10"/>
  <c r="D257" i="10"/>
  <c r="D265" i="10"/>
  <c r="D273" i="10"/>
  <c r="D281" i="10"/>
  <c r="D289" i="10"/>
  <c r="D10" i="10"/>
  <c r="D18" i="10"/>
  <c r="D26" i="10"/>
  <c r="D34" i="10"/>
  <c r="D42" i="10"/>
  <c r="D50" i="10"/>
  <c r="D58" i="10"/>
  <c r="D66" i="10"/>
  <c r="D74" i="10"/>
  <c r="D82" i="10"/>
  <c r="D90" i="10"/>
  <c r="D98" i="10"/>
  <c r="D106" i="10"/>
  <c r="D114" i="10"/>
  <c r="D122" i="10"/>
  <c r="D130" i="10"/>
  <c r="D138" i="10"/>
  <c r="D146" i="10"/>
  <c r="D154" i="10"/>
  <c r="D162" i="10"/>
  <c r="D170" i="10"/>
  <c r="D178" i="10"/>
  <c r="D186" i="10"/>
  <c r="D194" i="10"/>
  <c r="D202" i="10"/>
  <c r="D210" i="10"/>
  <c r="D218" i="10"/>
  <c r="D226" i="10"/>
  <c r="D234" i="10"/>
  <c r="D242" i="10"/>
  <c r="D250" i="10"/>
  <c r="D258" i="10"/>
  <c r="D266" i="10"/>
  <c r="D274" i="10"/>
  <c r="D282" i="10"/>
  <c r="D290" i="10"/>
  <c r="D11" i="10"/>
  <c r="D19" i="10"/>
  <c r="D27" i="10"/>
  <c r="D35" i="10"/>
  <c r="D43" i="10"/>
  <c r="D51" i="10"/>
  <c r="D59" i="10"/>
  <c r="D67" i="10"/>
  <c r="D75" i="10"/>
  <c r="D83" i="10"/>
  <c r="D91" i="10"/>
  <c r="D99" i="10"/>
  <c r="D107" i="10"/>
  <c r="D115" i="10"/>
  <c r="D123" i="10"/>
  <c r="D131" i="10"/>
  <c r="D139" i="10"/>
  <c r="D147" i="10"/>
  <c r="D155" i="10"/>
  <c r="D163" i="10"/>
  <c r="D171" i="10"/>
  <c r="D179" i="10"/>
  <c r="D187" i="10"/>
  <c r="D195" i="10"/>
  <c r="D203" i="10"/>
  <c r="D211" i="10"/>
  <c r="D219" i="10"/>
  <c r="D227" i="10"/>
  <c r="D235" i="10"/>
  <c r="D243" i="10"/>
  <c r="D251" i="10"/>
  <c r="D259" i="10"/>
  <c r="D267" i="10"/>
  <c r="D275" i="10"/>
  <c r="D283" i="10"/>
  <c r="D291" i="10"/>
  <c r="D299" i="10"/>
  <c r="D307" i="10"/>
  <c r="D315" i="10"/>
  <c r="D323" i="10"/>
  <c r="D331" i="10"/>
  <c r="D339" i="10"/>
  <c r="D347" i="10"/>
  <c r="D355" i="10"/>
  <c r="D363" i="10"/>
  <c r="D12" i="10"/>
  <c r="D20" i="10"/>
  <c r="D28" i="10"/>
  <c r="D36" i="10"/>
  <c r="D44" i="10"/>
  <c r="D52" i="10"/>
  <c r="C26" i="7"/>
  <c r="E19" i="10" s="1"/>
  <c r="D60" i="10"/>
  <c r="D13" i="10"/>
  <c r="D21" i="10"/>
  <c r="D29" i="10"/>
  <c r="D37" i="10"/>
  <c r="D333" i="10"/>
  <c r="D305" i="10"/>
  <c r="D350" i="10"/>
  <c r="D332" i="10"/>
  <c r="D313" i="10"/>
  <c r="D295" i="10"/>
  <c r="D270" i="10"/>
  <c r="D231" i="10"/>
  <c r="D206" i="10"/>
  <c r="D181" i="10"/>
  <c r="D156" i="10"/>
  <c r="D128" i="10"/>
  <c r="D103" i="10"/>
  <c r="D48" i="10"/>
  <c r="D358" i="10"/>
  <c r="D349" i="10"/>
  <c r="D340" i="10"/>
  <c r="D330" i="10"/>
  <c r="D321" i="10"/>
  <c r="D312" i="10"/>
  <c r="D303" i="10"/>
  <c r="D294" i="10"/>
  <c r="D280" i="10"/>
  <c r="D269" i="10"/>
  <c r="D255" i="10"/>
  <c r="D244" i="10"/>
  <c r="D230" i="10"/>
  <c r="D216" i="10"/>
  <c r="D205" i="10"/>
  <c r="D191" i="10"/>
  <c r="D180" i="10"/>
  <c r="D166" i="10"/>
  <c r="D152" i="10"/>
  <c r="D141" i="10"/>
  <c r="D127" i="10"/>
  <c r="D116" i="10"/>
  <c r="D102" i="10"/>
  <c r="D88" i="10"/>
  <c r="D77" i="10"/>
  <c r="D63" i="10"/>
  <c r="D47" i="10"/>
  <c r="D30" i="10"/>
  <c r="D7" i="10"/>
  <c r="D357" i="10"/>
  <c r="D338" i="10"/>
  <c r="D311" i="10"/>
  <c r="D293" i="10"/>
  <c r="D279" i="10"/>
  <c r="D254" i="10"/>
  <c r="D229" i="10"/>
  <c r="D204" i="10"/>
  <c r="D176" i="10"/>
  <c r="D151" i="10"/>
  <c r="D140" i="10"/>
  <c r="D126" i="10"/>
  <c r="D112" i="10"/>
  <c r="D87" i="10"/>
  <c r="D76" i="10"/>
  <c r="D62" i="10"/>
  <c r="D46" i="10"/>
  <c r="D24" i="10"/>
  <c r="D135" i="10"/>
  <c r="D71" i="10"/>
  <c r="D342" i="10"/>
  <c r="D296" i="10"/>
  <c r="D341" i="10"/>
  <c r="D6" i="10"/>
  <c r="D348" i="10"/>
  <c r="D329" i="10"/>
  <c r="D320" i="10"/>
  <c r="D302" i="10"/>
  <c r="D268" i="10"/>
  <c r="D240" i="10"/>
  <c r="D215" i="10"/>
  <c r="D190" i="10"/>
  <c r="D165" i="10"/>
  <c r="D101" i="10"/>
  <c r="D365" i="10"/>
  <c r="D356" i="10"/>
  <c r="D346" i="10"/>
  <c r="D337" i="10"/>
  <c r="D328" i="10"/>
  <c r="D319" i="10"/>
  <c r="D310" i="10"/>
  <c r="D301" i="10"/>
  <c r="D292" i="10"/>
  <c r="D278" i="10"/>
  <c r="D264" i="10"/>
  <c r="D253" i="10"/>
  <c r="D239" i="10"/>
  <c r="D228" i="10"/>
  <c r="D214" i="10"/>
  <c r="D200" i="10"/>
  <c r="D189" i="10"/>
  <c r="D175" i="10"/>
  <c r="D164" i="10"/>
  <c r="D150" i="10"/>
  <c r="D136" i="10"/>
  <c r="D125" i="10"/>
  <c r="D111" i="10"/>
  <c r="D100" i="10"/>
  <c r="D86" i="10"/>
  <c r="D72" i="10"/>
  <c r="D61" i="10"/>
  <c r="D45" i="10"/>
  <c r="D23" i="10"/>
  <c r="F28" i="10"/>
  <c r="Q28" i="10"/>
  <c r="B32" i="10"/>
  <c r="Q32" i="10" s="1"/>
  <c r="Q20" i="10"/>
  <c r="Q26" i="10"/>
  <c r="K7" i="10"/>
  <c r="F21" i="10"/>
  <c r="B33" i="10"/>
  <c r="Q33" i="10" s="1"/>
  <c r="F29" i="10"/>
  <c r="B37" i="10"/>
  <c r="Q37" i="10" s="1"/>
  <c r="F25" i="10"/>
  <c r="B41" i="10"/>
  <c r="Q41" i="10" s="1"/>
  <c r="F18" i="10"/>
  <c r="B36" i="10"/>
  <c r="Q36" i="10" s="1"/>
  <c r="F24" i="10"/>
  <c r="B35" i="10"/>
  <c r="Q35" i="10" s="1"/>
  <c r="F23" i="10"/>
  <c r="B30" i="10"/>
  <c r="Q30" i="10" s="1"/>
  <c r="B34" i="10"/>
  <c r="F22" i="10"/>
  <c r="B40" i="10"/>
  <c r="F20" i="10"/>
  <c r="F31" i="10"/>
  <c r="B39" i="10"/>
  <c r="F27" i="10"/>
  <c r="B38" i="10"/>
  <c r="Q38" i="10" s="1"/>
  <c r="F26" i="10"/>
  <c r="F19" i="10"/>
  <c r="B43" i="10"/>
  <c r="Q43" i="10" s="1"/>
  <c r="E22" i="10" l="1"/>
  <c r="G22" i="10" s="1"/>
  <c r="H22" i="10" s="1"/>
  <c r="E28" i="10"/>
  <c r="G28" i="10" s="1"/>
  <c r="H28" i="10" s="1"/>
  <c r="E24" i="10"/>
  <c r="G24" i="10" s="1"/>
  <c r="H24" i="10" s="1"/>
  <c r="E29" i="10"/>
  <c r="G29" i="10" s="1"/>
  <c r="H29" i="10" s="1"/>
  <c r="E21" i="10"/>
  <c r="G21" i="10" s="1"/>
  <c r="H21" i="10" s="1"/>
  <c r="E20" i="10"/>
  <c r="G20" i="10" s="1"/>
  <c r="H20" i="10" s="1"/>
  <c r="E23" i="10"/>
  <c r="G23" i="10" s="1"/>
  <c r="H23" i="10" s="1"/>
  <c r="E25" i="10"/>
  <c r="G25" i="10" s="1"/>
  <c r="H25" i="10" s="1"/>
  <c r="E8" i="10"/>
  <c r="G8" i="10" s="1"/>
  <c r="H8" i="10" s="1"/>
  <c r="E16" i="10"/>
  <c r="G16" i="10" s="1"/>
  <c r="H16" i="10" s="1"/>
  <c r="E9" i="10"/>
  <c r="G9" i="10" s="1"/>
  <c r="H9" i="10" s="1"/>
  <c r="E17" i="10"/>
  <c r="G17" i="10" s="1"/>
  <c r="H17" i="10" s="1"/>
  <c r="E10" i="10"/>
  <c r="G10" i="10" s="1"/>
  <c r="H10" i="10" s="1"/>
  <c r="E6" i="10"/>
  <c r="E11" i="10"/>
  <c r="G11" i="10" s="1"/>
  <c r="H11" i="10" s="1"/>
  <c r="E12" i="10"/>
  <c r="G12" i="10" s="1"/>
  <c r="H12" i="10" s="1"/>
  <c r="E15" i="10"/>
  <c r="G15" i="10" s="1"/>
  <c r="H15" i="10" s="1"/>
  <c r="E7" i="10"/>
  <c r="G7" i="10" s="1"/>
  <c r="H7" i="10" s="1"/>
  <c r="E13" i="10"/>
  <c r="G13" i="10" s="1"/>
  <c r="H13" i="10" s="1"/>
  <c r="E14" i="10"/>
  <c r="G14" i="10" s="1"/>
  <c r="H14" i="10" s="1"/>
  <c r="E18" i="10"/>
  <c r="G18" i="10" s="1"/>
  <c r="E31" i="10"/>
  <c r="G31" i="10" s="1"/>
  <c r="H31" i="10" s="1"/>
  <c r="E27" i="10"/>
  <c r="G27" i="10" s="1"/>
  <c r="H27" i="10" s="1"/>
  <c r="E26" i="10"/>
  <c r="G26" i="10" s="1"/>
  <c r="H26" i="10" s="1"/>
  <c r="B44" i="10"/>
  <c r="Q44" i="10" s="1"/>
  <c r="E32" i="10"/>
  <c r="B52" i="10"/>
  <c r="Q52" i="10" s="1"/>
  <c r="Q40" i="10"/>
  <c r="B51" i="10"/>
  <c r="Q51" i="10" s="1"/>
  <c r="Q39" i="10"/>
  <c r="B46" i="10"/>
  <c r="Q46" i="10" s="1"/>
  <c r="Q34" i="10"/>
  <c r="F32" i="10"/>
  <c r="K8" i="10"/>
  <c r="G19" i="10"/>
  <c r="H19" i="10" s="1"/>
  <c r="F43" i="10"/>
  <c r="E43" i="10"/>
  <c r="B50" i="10"/>
  <c r="Q50" i="10" s="1"/>
  <c r="E38" i="10"/>
  <c r="F38" i="10"/>
  <c r="B47" i="10"/>
  <c r="Q47" i="10" s="1"/>
  <c r="F35" i="10"/>
  <c r="E35" i="10"/>
  <c r="B53" i="10"/>
  <c r="Q53" i="10" s="1"/>
  <c r="F41" i="10"/>
  <c r="E41" i="10"/>
  <c r="B45" i="10"/>
  <c r="Q45" i="10" s="1"/>
  <c r="F33" i="10"/>
  <c r="E33" i="10"/>
  <c r="F51" i="10"/>
  <c r="E51" i="10"/>
  <c r="F34" i="10"/>
  <c r="E34" i="10"/>
  <c r="B42" i="10"/>
  <c r="Q42" i="10" s="1"/>
  <c r="E30" i="10"/>
  <c r="F30" i="10"/>
  <c r="F39" i="10"/>
  <c r="E39" i="10"/>
  <c r="B49" i="10"/>
  <c r="Q49" i="10" s="1"/>
  <c r="E37" i="10"/>
  <c r="F37" i="10"/>
  <c r="F40" i="10"/>
  <c r="E40" i="10"/>
  <c r="B48" i="10"/>
  <c r="Q48" i="10" s="1"/>
  <c r="F36" i="10"/>
  <c r="E36" i="10"/>
  <c r="B56" i="10"/>
  <c r="Q56" i="10" s="1"/>
  <c r="F44" i="10"/>
  <c r="E44" i="10"/>
  <c r="B64" i="10"/>
  <c r="Q64" i="10" s="1"/>
  <c r="B58" i="10"/>
  <c r="Q58" i="10" s="1"/>
  <c r="B55" i="10"/>
  <c r="Q55" i="10" s="1"/>
  <c r="G44" i="10" l="1"/>
  <c r="H44" i="10" s="1"/>
  <c r="H18" i="10"/>
  <c r="J6" i="10"/>
  <c r="G6" i="10"/>
  <c r="F52" i="10"/>
  <c r="E52" i="10"/>
  <c r="G32" i="10"/>
  <c r="H32" i="10" s="1"/>
  <c r="G41" i="10"/>
  <c r="H41" i="10" s="1"/>
  <c r="B63" i="10"/>
  <c r="Q63" i="10" s="1"/>
  <c r="G40" i="10"/>
  <c r="H40" i="10" s="1"/>
  <c r="G33" i="10"/>
  <c r="H33" i="10" s="1"/>
  <c r="F46" i="10"/>
  <c r="G39" i="10"/>
  <c r="H39" i="10" s="1"/>
  <c r="E46" i="10"/>
  <c r="K9" i="10"/>
  <c r="G51" i="10"/>
  <c r="H51" i="10" s="1"/>
  <c r="G35" i="10"/>
  <c r="H35" i="10" s="1"/>
  <c r="G43" i="10"/>
  <c r="H43" i="10" s="1"/>
  <c r="G30" i="10"/>
  <c r="G34" i="10"/>
  <c r="H34" i="10" s="1"/>
  <c r="B59" i="10"/>
  <c r="Q59" i="10" s="1"/>
  <c r="F47" i="10"/>
  <c r="E47" i="10"/>
  <c r="B57" i="10"/>
  <c r="Q57" i="10" s="1"/>
  <c r="E45" i="10"/>
  <c r="F45" i="10"/>
  <c r="G37" i="10"/>
  <c r="H37" i="10" s="1"/>
  <c r="F64" i="10"/>
  <c r="E64" i="10"/>
  <c r="F42" i="10"/>
  <c r="E42" i="10"/>
  <c r="B54" i="10"/>
  <c r="G38" i="10"/>
  <c r="H38" i="10" s="1"/>
  <c r="B62" i="10"/>
  <c r="Q62" i="10" s="1"/>
  <c r="F50" i="10"/>
  <c r="E50" i="10"/>
  <c r="B68" i="10"/>
  <c r="Q68" i="10" s="1"/>
  <c r="F56" i="10"/>
  <c r="E56" i="10"/>
  <c r="B61" i="10"/>
  <c r="Q61" i="10" s="1"/>
  <c r="F49" i="10"/>
  <c r="E49" i="10"/>
  <c r="G36" i="10"/>
  <c r="H36" i="10" s="1"/>
  <c r="B65" i="10"/>
  <c r="Q65" i="10" s="1"/>
  <c r="E53" i="10"/>
  <c r="F53" i="10"/>
  <c r="F55" i="10"/>
  <c r="E55" i="10"/>
  <c r="F58" i="10"/>
  <c r="E58" i="10"/>
  <c r="B60" i="10"/>
  <c r="Q60" i="10" s="1"/>
  <c r="F48" i="10"/>
  <c r="E48" i="10"/>
  <c r="B76" i="10"/>
  <c r="Q76" i="10" s="1"/>
  <c r="B70" i="10"/>
  <c r="Q70" i="10" s="1"/>
  <c r="B67" i="10"/>
  <c r="Q67" i="10" s="1"/>
  <c r="G64" i="10" l="1"/>
  <c r="H64" i="10" s="1"/>
  <c r="G52" i="10"/>
  <c r="H52" i="10" s="1"/>
  <c r="L6" i="10"/>
  <c r="J7" i="10"/>
  <c r="N6" i="10"/>
  <c r="H30" i="10"/>
  <c r="H6" i="10"/>
  <c r="I41" i="10" s="1"/>
  <c r="B75" i="10"/>
  <c r="Q75" i="10" s="1"/>
  <c r="E63" i="10"/>
  <c r="F63" i="10"/>
  <c r="G55" i="10"/>
  <c r="H55" i="10" s="1"/>
  <c r="G46" i="10"/>
  <c r="H46" i="10" s="1"/>
  <c r="A54" i="10"/>
  <c r="Q54" i="10"/>
  <c r="G48" i="10"/>
  <c r="H48" i="10" s="1"/>
  <c r="G50" i="10"/>
  <c r="H50" i="10" s="1"/>
  <c r="G49" i="10"/>
  <c r="H49" i="10" s="1"/>
  <c r="K10" i="10"/>
  <c r="G56" i="10"/>
  <c r="H56" i="10" s="1"/>
  <c r="G42" i="10"/>
  <c r="G47" i="10"/>
  <c r="H47" i="10" s="1"/>
  <c r="F67" i="10"/>
  <c r="E67" i="10"/>
  <c r="B74" i="10"/>
  <c r="Q74" i="10" s="1"/>
  <c r="E62" i="10"/>
  <c r="F62" i="10"/>
  <c r="E70" i="10"/>
  <c r="F70" i="10"/>
  <c r="G45" i="10"/>
  <c r="H45" i="10" s="1"/>
  <c r="F75" i="10"/>
  <c r="E75" i="10"/>
  <c r="B73" i="10"/>
  <c r="Q73" i="10" s="1"/>
  <c r="E61" i="10"/>
  <c r="F61" i="10"/>
  <c r="F54" i="10"/>
  <c r="E54" i="10"/>
  <c r="B66" i="10"/>
  <c r="B69" i="10"/>
  <c r="Q69" i="10" s="1"/>
  <c r="F57" i="10"/>
  <c r="E57" i="10"/>
  <c r="E76" i="10"/>
  <c r="F76" i="10"/>
  <c r="G53" i="10"/>
  <c r="H53" i="10" s="1"/>
  <c r="B80" i="10"/>
  <c r="Q80" i="10" s="1"/>
  <c r="E68" i="10"/>
  <c r="F68" i="10"/>
  <c r="B71" i="10"/>
  <c r="Q71" i="10" s="1"/>
  <c r="F59" i="10"/>
  <c r="E59" i="10"/>
  <c r="B72" i="10"/>
  <c r="Q72" i="10" s="1"/>
  <c r="F60" i="10"/>
  <c r="E60" i="10"/>
  <c r="B77" i="10"/>
  <c r="Q77" i="10" s="1"/>
  <c r="F65" i="10"/>
  <c r="E65" i="10"/>
  <c r="G58" i="10"/>
  <c r="H58" i="10" s="1"/>
  <c r="B88" i="10"/>
  <c r="Q88" i="10" s="1"/>
  <c r="B87" i="10"/>
  <c r="Q87" i="10" s="1"/>
  <c r="B82" i="10"/>
  <c r="Q82" i="10" s="1"/>
  <c r="B79" i="10"/>
  <c r="Q79" i="10" s="1"/>
  <c r="I52" i="10" l="1"/>
  <c r="I33" i="10"/>
  <c r="I35" i="10"/>
  <c r="I51" i="10"/>
  <c r="I53" i="10"/>
  <c r="I56" i="10"/>
  <c r="I32" i="10"/>
  <c r="I44" i="10"/>
  <c r="I39" i="10"/>
  <c r="I40" i="10"/>
  <c r="I18" i="10"/>
  <c r="I45" i="10"/>
  <c r="I37" i="10"/>
  <c r="I34" i="10"/>
  <c r="I36" i="10"/>
  <c r="I30" i="10"/>
  <c r="I38" i="10"/>
  <c r="I31" i="10"/>
  <c r="O6" i="10"/>
  <c r="N7" i="10"/>
  <c r="H42" i="10"/>
  <c r="I42" i="10" s="1"/>
  <c r="J8" i="10"/>
  <c r="L7" i="10"/>
  <c r="M7" i="10" s="1"/>
  <c r="I6" i="10"/>
  <c r="I7" i="10"/>
  <c r="I10" i="10"/>
  <c r="I13" i="10"/>
  <c r="I11" i="10"/>
  <c r="I15" i="10"/>
  <c r="I12" i="10"/>
  <c r="I8" i="10"/>
  <c r="I16" i="10"/>
  <c r="I14" i="10"/>
  <c r="I9" i="10"/>
  <c r="I22" i="10"/>
  <c r="I17" i="10"/>
  <c r="I26" i="10"/>
  <c r="I28" i="10"/>
  <c r="I24" i="10"/>
  <c r="I21" i="10"/>
  <c r="I25" i="10"/>
  <c r="I27" i="10"/>
  <c r="I20" i="10"/>
  <c r="I29" i="10"/>
  <c r="I19" i="10"/>
  <c r="I23" i="10"/>
  <c r="M6" i="10"/>
  <c r="I48" i="10"/>
  <c r="G63" i="10"/>
  <c r="H63" i="10" s="1"/>
  <c r="I64" i="10" s="1"/>
  <c r="I46" i="10"/>
  <c r="I49" i="10"/>
  <c r="I47" i="10"/>
  <c r="G60" i="10"/>
  <c r="H60" i="10" s="1"/>
  <c r="G54" i="10"/>
  <c r="I50" i="10"/>
  <c r="G65" i="10"/>
  <c r="H65" i="10" s="1"/>
  <c r="I65" i="10" s="1"/>
  <c r="G75" i="10"/>
  <c r="H75" i="10" s="1"/>
  <c r="G67" i="10"/>
  <c r="H67" i="10" s="1"/>
  <c r="A66" i="10"/>
  <c r="Q66" i="10"/>
  <c r="G57" i="10"/>
  <c r="H57" i="10" s="1"/>
  <c r="I57" i="10" s="1"/>
  <c r="G68" i="10"/>
  <c r="H68" i="10" s="1"/>
  <c r="K11" i="10"/>
  <c r="G59" i="10"/>
  <c r="H59" i="10" s="1"/>
  <c r="I59" i="10" s="1"/>
  <c r="F79" i="10"/>
  <c r="E79" i="10"/>
  <c r="B89" i="10"/>
  <c r="Q89" i="10" s="1"/>
  <c r="F77" i="10"/>
  <c r="E77" i="10"/>
  <c r="F66" i="10"/>
  <c r="E66" i="10"/>
  <c r="B78" i="10"/>
  <c r="B92" i="10"/>
  <c r="Q92" i="10" s="1"/>
  <c r="F80" i="10"/>
  <c r="E80" i="10"/>
  <c r="F82" i="10"/>
  <c r="E82" i="10"/>
  <c r="G70" i="10"/>
  <c r="H70" i="10" s="1"/>
  <c r="F87" i="10"/>
  <c r="E87" i="10"/>
  <c r="B84" i="10"/>
  <c r="Q84" i="10" s="1"/>
  <c r="F72" i="10"/>
  <c r="E72" i="10"/>
  <c r="F88" i="10"/>
  <c r="E88" i="10"/>
  <c r="G76" i="10"/>
  <c r="H76" i="10" s="1"/>
  <c r="G61" i="10"/>
  <c r="H61" i="10" s="1"/>
  <c r="G62" i="10"/>
  <c r="H62" i="10" s="1"/>
  <c r="B85" i="10"/>
  <c r="Q85" i="10" s="1"/>
  <c r="F73" i="10"/>
  <c r="E73" i="10"/>
  <c r="B86" i="10"/>
  <c r="Q86" i="10" s="1"/>
  <c r="F74" i="10"/>
  <c r="E74" i="10"/>
  <c r="B83" i="10"/>
  <c r="Q83" i="10" s="1"/>
  <c r="F71" i="10"/>
  <c r="E71" i="10"/>
  <c r="B81" i="10"/>
  <c r="Q81" i="10" s="1"/>
  <c r="E69" i="10"/>
  <c r="F69" i="10"/>
  <c r="B100" i="10"/>
  <c r="Q100" i="10" s="1"/>
  <c r="B99" i="10"/>
  <c r="Q99" i="10" s="1"/>
  <c r="B94" i="10"/>
  <c r="Q94" i="10" s="1"/>
  <c r="B91" i="10"/>
  <c r="Q91" i="10" s="1"/>
  <c r="G73" i="10" l="1"/>
  <c r="H73" i="10" s="1"/>
  <c r="G72" i="10"/>
  <c r="H72" i="10" s="1"/>
  <c r="G80" i="10"/>
  <c r="H80" i="10" s="1"/>
  <c r="I43" i="10"/>
  <c r="I76" i="10"/>
  <c r="N8" i="10"/>
  <c r="O7" i="10"/>
  <c r="P7" i="10" s="1"/>
  <c r="J9" i="10"/>
  <c r="L8" i="10"/>
  <c r="M8" i="10" s="1"/>
  <c r="P6" i="10"/>
  <c r="H54" i="10"/>
  <c r="I68" i="10"/>
  <c r="I62" i="10"/>
  <c r="G87" i="10"/>
  <c r="H87" i="10" s="1"/>
  <c r="I60" i="10"/>
  <c r="I58" i="10"/>
  <c r="I61" i="10"/>
  <c r="I63" i="10"/>
  <c r="G79" i="10"/>
  <c r="H79" i="10" s="1"/>
  <c r="G88" i="10"/>
  <c r="H88" i="10" s="1"/>
  <c r="G82" i="10"/>
  <c r="H82" i="10" s="1"/>
  <c r="G77" i="10"/>
  <c r="H77" i="10" s="1"/>
  <c r="I77" i="10" s="1"/>
  <c r="A78" i="10"/>
  <c r="Q78" i="10"/>
  <c r="K12" i="10"/>
  <c r="G66" i="10"/>
  <c r="G74" i="10"/>
  <c r="H74" i="10" s="1"/>
  <c r="F91" i="10"/>
  <c r="E91" i="10"/>
  <c r="F78" i="10"/>
  <c r="E78" i="10"/>
  <c r="B90" i="10"/>
  <c r="E94" i="10"/>
  <c r="F94" i="10"/>
  <c r="B95" i="10"/>
  <c r="Q95" i="10" s="1"/>
  <c r="F83" i="10"/>
  <c r="E83" i="10"/>
  <c r="F99" i="10"/>
  <c r="E99" i="10"/>
  <c r="F100" i="10"/>
  <c r="E100" i="10"/>
  <c r="B98" i="10"/>
  <c r="Q98" i="10" s="1"/>
  <c r="E86" i="10"/>
  <c r="F86" i="10"/>
  <c r="G69" i="10"/>
  <c r="H69" i="10" s="1"/>
  <c r="I69" i="10" s="1"/>
  <c r="B101" i="10"/>
  <c r="Q101" i="10" s="1"/>
  <c r="F89" i="10"/>
  <c r="E89" i="10"/>
  <c r="B93" i="10"/>
  <c r="Q93" i="10" s="1"/>
  <c r="F81" i="10"/>
  <c r="E81" i="10"/>
  <c r="G71" i="10"/>
  <c r="H71" i="10" s="1"/>
  <c r="I71" i="10" s="1"/>
  <c r="B97" i="10"/>
  <c r="Q97" i="10" s="1"/>
  <c r="E85" i="10"/>
  <c r="F85" i="10"/>
  <c r="B96" i="10"/>
  <c r="Q96" i="10" s="1"/>
  <c r="F84" i="10"/>
  <c r="E84" i="10"/>
  <c r="B104" i="10"/>
  <c r="Q104" i="10" s="1"/>
  <c r="E92" i="10"/>
  <c r="F92" i="10"/>
  <c r="B112" i="10"/>
  <c r="Q112" i="10" s="1"/>
  <c r="B111" i="10"/>
  <c r="Q111" i="10" s="1"/>
  <c r="B106" i="10"/>
  <c r="Q106" i="10" s="1"/>
  <c r="B103" i="10"/>
  <c r="Q103" i="10" s="1"/>
  <c r="I73" i="10" l="1"/>
  <c r="I80" i="10"/>
  <c r="I74" i="10"/>
  <c r="G99" i="10"/>
  <c r="H99" i="10" s="1"/>
  <c r="G78" i="10"/>
  <c r="H66" i="10"/>
  <c r="I66" i="10" s="1"/>
  <c r="J10" i="10"/>
  <c r="L9" i="10"/>
  <c r="M9" i="10" s="1"/>
  <c r="N9" i="10"/>
  <c r="O8" i="10"/>
  <c r="P8" i="10" s="1"/>
  <c r="I54" i="10"/>
  <c r="I55" i="10"/>
  <c r="I72" i="10"/>
  <c r="I88" i="10"/>
  <c r="I75" i="10"/>
  <c r="I70" i="10"/>
  <c r="G83" i="10"/>
  <c r="H83" i="10" s="1"/>
  <c r="I83" i="10" s="1"/>
  <c r="G91" i="10"/>
  <c r="H91" i="10" s="1"/>
  <c r="A90" i="10"/>
  <c r="Q90" i="10"/>
  <c r="G81" i="10"/>
  <c r="H81" i="10" s="1"/>
  <c r="I81" i="10" s="1"/>
  <c r="K13" i="10"/>
  <c r="G86" i="10"/>
  <c r="H86" i="10" s="1"/>
  <c r="G84" i="10"/>
  <c r="H84" i="10" s="1"/>
  <c r="G100" i="10"/>
  <c r="H100" i="10" s="1"/>
  <c r="G89" i="10"/>
  <c r="H89" i="10" s="1"/>
  <c r="I89" i="10" s="1"/>
  <c r="B107" i="10"/>
  <c r="Q107" i="10" s="1"/>
  <c r="F95" i="10"/>
  <c r="E95" i="10"/>
  <c r="B110" i="10"/>
  <c r="Q110" i="10" s="1"/>
  <c r="F98" i="10"/>
  <c r="E98" i="10"/>
  <c r="F111" i="10"/>
  <c r="E111" i="10"/>
  <c r="G94" i="10"/>
  <c r="H94" i="10" s="1"/>
  <c r="B116" i="10"/>
  <c r="Q116" i="10" s="1"/>
  <c r="F104" i="10"/>
  <c r="E104" i="10"/>
  <c r="F103" i="10"/>
  <c r="E103" i="10"/>
  <c r="B105" i="10"/>
  <c r="Q105" i="10" s="1"/>
  <c r="E93" i="10"/>
  <c r="F93" i="10"/>
  <c r="F90" i="10"/>
  <c r="E90" i="10"/>
  <c r="B102" i="10"/>
  <c r="G85" i="10"/>
  <c r="H85" i="10" s="1"/>
  <c r="F106" i="10"/>
  <c r="E106" i="10"/>
  <c r="B108" i="10"/>
  <c r="Q108" i="10" s="1"/>
  <c r="F96" i="10"/>
  <c r="E96" i="10"/>
  <c r="F112" i="10"/>
  <c r="E112" i="10"/>
  <c r="B113" i="10"/>
  <c r="Q113" i="10" s="1"/>
  <c r="E101" i="10"/>
  <c r="F101" i="10"/>
  <c r="B109" i="10"/>
  <c r="Q109" i="10" s="1"/>
  <c r="F97" i="10"/>
  <c r="E97" i="10"/>
  <c r="G92" i="10"/>
  <c r="H92" i="10" s="1"/>
  <c r="B124" i="10"/>
  <c r="Q124" i="10" s="1"/>
  <c r="B123" i="10"/>
  <c r="Q123" i="10" s="1"/>
  <c r="B118" i="10"/>
  <c r="Q118" i="10" s="1"/>
  <c r="B115" i="10"/>
  <c r="Q115" i="10" s="1"/>
  <c r="I100" i="10" l="1"/>
  <c r="H78" i="10"/>
  <c r="I78" i="10" s="1"/>
  <c r="I67" i="10"/>
  <c r="I84" i="10"/>
  <c r="G111" i="10"/>
  <c r="H111" i="10" s="1"/>
  <c r="N10" i="10"/>
  <c r="O9" i="10"/>
  <c r="P9" i="10" s="1"/>
  <c r="J11" i="10"/>
  <c r="L10" i="10"/>
  <c r="M10" i="10" s="1"/>
  <c r="I85" i="10"/>
  <c r="I79" i="10"/>
  <c r="I86" i="10"/>
  <c r="I87" i="10"/>
  <c r="I92" i="10"/>
  <c r="G97" i="10"/>
  <c r="H97" i="10" s="1"/>
  <c r="G96" i="10"/>
  <c r="H96" i="10" s="1"/>
  <c r="I82" i="10"/>
  <c r="G103" i="10"/>
  <c r="H103" i="10" s="1"/>
  <c r="G98" i="10"/>
  <c r="H98" i="10" s="1"/>
  <c r="G104" i="10"/>
  <c r="H104" i="10" s="1"/>
  <c r="A102" i="10"/>
  <c r="Q102" i="10"/>
  <c r="K14" i="10"/>
  <c r="G112" i="10"/>
  <c r="H112" i="10" s="1"/>
  <c r="G106" i="10"/>
  <c r="H106" i="10" s="1"/>
  <c r="G93" i="10"/>
  <c r="H93" i="10" s="1"/>
  <c r="I93" i="10" s="1"/>
  <c r="G90" i="10"/>
  <c r="F118" i="10"/>
  <c r="E118" i="10"/>
  <c r="B125" i="10"/>
  <c r="Q125" i="10" s="1"/>
  <c r="F113" i="10"/>
  <c r="E113" i="10"/>
  <c r="G95" i="10"/>
  <c r="H95" i="10" s="1"/>
  <c r="I95" i="10" s="1"/>
  <c r="B121" i="10"/>
  <c r="Q121" i="10" s="1"/>
  <c r="E109" i="10"/>
  <c r="F109" i="10"/>
  <c r="B120" i="10"/>
  <c r="Q120" i="10" s="1"/>
  <c r="F108" i="10"/>
  <c r="E108" i="10"/>
  <c r="B117" i="10"/>
  <c r="Q117" i="10" s="1"/>
  <c r="F105" i="10"/>
  <c r="E105" i="10"/>
  <c r="F115" i="10"/>
  <c r="E115" i="10"/>
  <c r="G101" i="10"/>
  <c r="H101" i="10" s="1"/>
  <c r="I101" i="10" s="1"/>
  <c r="F123" i="10"/>
  <c r="E123" i="10"/>
  <c r="F124" i="10"/>
  <c r="E124" i="10"/>
  <c r="E102" i="10"/>
  <c r="F102" i="10"/>
  <c r="B114" i="10"/>
  <c r="B122" i="10"/>
  <c r="Q122" i="10" s="1"/>
  <c r="E110" i="10"/>
  <c r="F110" i="10"/>
  <c r="B128" i="10"/>
  <c r="Q128" i="10" s="1"/>
  <c r="F116" i="10"/>
  <c r="E116" i="10"/>
  <c r="B119" i="10"/>
  <c r="Q119" i="10" s="1"/>
  <c r="F107" i="10"/>
  <c r="E107" i="10"/>
  <c r="B136" i="10"/>
  <c r="Q136" i="10" s="1"/>
  <c r="B135" i="10"/>
  <c r="Q135" i="10" s="1"/>
  <c r="B130" i="10"/>
  <c r="Q130" i="10" s="1"/>
  <c r="B127" i="10"/>
  <c r="Q127" i="10" s="1"/>
  <c r="I112" i="10" l="1"/>
  <c r="G107" i="10"/>
  <c r="H107" i="10" s="1"/>
  <c r="I107" i="10" s="1"/>
  <c r="G118" i="10"/>
  <c r="H118" i="10" s="1"/>
  <c r="I104" i="10"/>
  <c r="H90" i="10"/>
  <c r="I90" i="10" s="1"/>
  <c r="J12" i="10"/>
  <c r="L11" i="10"/>
  <c r="M11" i="10" s="1"/>
  <c r="N11" i="10"/>
  <c r="O10" i="10"/>
  <c r="P10" i="10" s="1"/>
  <c r="I97" i="10"/>
  <c r="I94" i="10"/>
  <c r="I96" i="10"/>
  <c r="I98" i="10"/>
  <c r="I99" i="10"/>
  <c r="G123" i="10"/>
  <c r="H123" i="10" s="1"/>
  <c r="G108" i="10"/>
  <c r="H108" i="10" s="1"/>
  <c r="G116" i="10"/>
  <c r="H116" i="10" s="1"/>
  <c r="G105" i="10"/>
  <c r="H105" i="10" s="1"/>
  <c r="I105" i="10" s="1"/>
  <c r="A114" i="10"/>
  <c r="Q114" i="10"/>
  <c r="K15" i="10"/>
  <c r="G124" i="10"/>
  <c r="H124" i="10" s="1"/>
  <c r="G109" i="10"/>
  <c r="H109" i="10" s="1"/>
  <c r="G113" i="10"/>
  <c r="H113" i="10" s="1"/>
  <c r="I113" i="10" s="1"/>
  <c r="F135" i="10"/>
  <c r="E135" i="10"/>
  <c r="F136" i="10"/>
  <c r="E136" i="10"/>
  <c r="B137" i="10"/>
  <c r="Q137" i="10" s="1"/>
  <c r="E125" i="10"/>
  <c r="F125" i="10"/>
  <c r="B131" i="10"/>
  <c r="Q131" i="10" s="1"/>
  <c r="F119" i="10"/>
  <c r="E119" i="10"/>
  <c r="G102" i="10"/>
  <c r="F130" i="10"/>
  <c r="E130" i="10"/>
  <c r="B140" i="10"/>
  <c r="Q140" i="10" s="1"/>
  <c r="F128" i="10"/>
  <c r="E128" i="10"/>
  <c r="B129" i="10"/>
  <c r="Q129" i="10" s="1"/>
  <c r="E117" i="10"/>
  <c r="F117" i="10"/>
  <c r="G110" i="10"/>
  <c r="H110" i="10" s="1"/>
  <c r="B133" i="10"/>
  <c r="Q133" i="10" s="1"/>
  <c r="F121" i="10"/>
  <c r="E121" i="10"/>
  <c r="F127" i="10"/>
  <c r="E127" i="10"/>
  <c r="B134" i="10"/>
  <c r="Q134" i="10" s="1"/>
  <c r="F122" i="10"/>
  <c r="E122" i="10"/>
  <c r="B132" i="10"/>
  <c r="Q132" i="10" s="1"/>
  <c r="F120" i="10"/>
  <c r="E120" i="10"/>
  <c r="F114" i="10"/>
  <c r="E114" i="10"/>
  <c r="B126" i="10"/>
  <c r="G115" i="10"/>
  <c r="H115" i="10" s="1"/>
  <c r="B148" i="10"/>
  <c r="Q148" i="10" s="1"/>
  <c r="B147" i="10"/>
  <c r="Q147" i="10" s="1"/>
  <c r="B142" i="10"/>
  <c r="Q142" i="10" s="1"/>
  <c r="B139" i="10"/>
  <c r="Q139" i="10" s="1"/>
  <c r="I108" i="10" l="1"/>
  <c r="I109" i="10"/>
  <c r="J13" i="10"/>
  <c r="L12" i="10"/>
  <c r="M12" i="10" s="1"/>
  <c r="I91" i="10"/>
  <c r="H102" i="10"/>
  <c r="I102" i="10" s="1"/>
  <c r="G119" i="10"/>
  <c r="H119" i="10" s="1"/>
  <c r="I119" i="10" s="1"/>
  <c r="G135" i="10"/>
  <c r="H135" i="10" s="1"/>
  <c r="N12" i="10"/>
  <c r="O11" i="10"/>
  <c r="P11" i="10" s="1"/>
  <c r="I124" i="10"/>
  <c r="G122" i="10"/>
  <c r="H122" i="10" s="1"/>
  <c r="I123" i="10" s="1"/>
  <c r="I110" i="10"/>
  <c r="I111" i="10"/>
  <c r="I116" i="10"/>
  <c r="I106" i="10"/>
  <c r="A126" i="10"/>
  <c r="Q126" i="10"/>
  <c r="G120" i="10"/>
  <c r="H120" i="10" s="1"/>
  <c r="G121" i="10"/>
  <c r="H121" i="10" s="1"/>
  <c r="G136" i="10"/>
  <c r="H136" i="10" s="1"/>
  <c r="K16" i="10"/>
  <c r="G128" i="10"/>
  <c r="H128" i="10" s="1"/>
  <c r="G130" i="10"/>
  <c r="H130" i="10" s="1"/>
  <c r="F142" i="10"/>
  <c r="E142" i="10"/>
  <c r="B149" i="10"/>
  <c r="Q149" i="10" s="1"/>
  <c r="F137" i="10"/>
  <c r="E137" i="10"/>
  <c r="G125" i="10"/>
  <c r="H125" i="10" s="1"/>
  <c r="I125" i="10" s="1"/>
  <c r="B144" i="10"/>
  <c r="Q144" i="10" s="1"/>
  <c r="F132" i="10"/>
  <c r="E132" i="10"/>
  <c r="F148" i="10"/>
  <c r="E148" i="10"/>
  <c r="B143" i="10"/>
  <c r="Q143" i="10" s="1"/>
  <c r="F131" i="10"/>
  <c r="E131" i="10"/>
  <c r="F139" i="10"/>
  <c r="E139" i="10"/>
  <c r="E126" i="10"/>
  <c r="F126" i="10"/>
  <c r="B138" i="10"/>
  <c r="B146" i="10"/>
  <c r="Q146" i="10" s="1"/>
  <c r="E134" i="10"/>
  <c r="F134" i="10"/>
  <c r="B152" i="10"/>
  <c r="Q152" i="10" s="1"/>
  <c r="E140" i="10"/>
  <c r="F140" i="10"/>
  <c r="F147" i="10"/>
  <c r="E147" i="10"/>
  <c r="B145" i="10"/>
  <c r="Q145" i="10" s="1"/>
  <c r="E133" i="10"/>
  <c r="F133" i="10"/>
  <c r="G117" i="10"/>
  <c r="H117" i="10" s="1"/>
  <c r="G114" i="10"/>
  <c r="G127" i="10"/>
  <c r="H127" i="10" s="1"/>
  <c r="B141" i="10"/>
  <c r="Q141" i="10" s="1"/>
  <c r="F129" i="10"/>
  <c r="E129" i="10"/>
  <c r="B160" i="10"/>
  <c r="Q160" i="10" s="1"/>
  <c r="B159" i="10"/>
  <c r="Q159" i="10" s="1"/>
  <c r="B154" i="10"/>
  <c r="Q154" i="10" s="1"/>
  <c r="B151" i="10"/>
  <c r="Q151" i="10" s="1"/>
  <c r="I122" i="10" l="1"/>
  <c r="I103" i="10"/>
  <c r="H114" i="10"/>
  <c r="I114" i="10" s="1"/>
  <c r="I120" i="10"/>
  <c r="J14" i="10"/>
  <c r="L13" i="10"/>
  <c r="M13" i="10" s="1"/>
  <c r="G147" i="10"/>
  <c r="H147" i="10" s="1"/>
  <c r="G148" i="10"/>
  <c r="H148" i="10" s="1"/>
  <c r="I136" i="10"/>
  <c r="N13" i="10"/>
  <c r="O12" i="10"/>
  <c r="P12" i="10" s="1"/>
  <c r="I128" i="10"/>
  <c r="I117" i="10"/>
  <c r="I118" i="10"/>
  <c r="G142" i="10"/>
  <c r="H142" i="10" s="1"/>
  <c r="I121" i="10"/>
  <c r="A138" i="10"/>
  <c r="Q138" i="10"/>
  <c r="G137" i="10"/>
  <c r="H137" i="10" s="1"/>
  <c r="I137" i="10" s="1"/>
  <c r="K17" i="10"/>
  <c r="G139" i="10"/>
  <c r="H139" i="10" s="1"/>
  <c r="G140" i="10"/>
  <c r="H140" i="10" s="1"/>
  <c r="G131" i="10"/>
  <c r="H131" i="10" s="1"/>
  <c r="I131" i="10" s="1"/>
  <c r="B156" i="10"/>
  <c r="Q156" i="10" s="1"/>
  <c r="F144" i="10"/>
  <c r="E144" i="10"/>
  <c r="F154" i="10"/>
  <c r="E154" i="10"/>
  <c r="F159" i="10"/>
  <c r="E159" i="10"/>
  <c r="B164" i="10"/>
  <c r="Q164" i="10" s="1"/>
  <c r="F152" i="10"/>
  <c r="E152" i="10"/>
  <c r="G133" i="10"/>
  <c r="H133" i="10" s="1"/>
  <c r="G134" i="10"/>
  <c r="H134" i="10" s="1"/>
  <c r="G129" i="10"/>
  <c r="H129" i="10" s="1"/>
  <c r="I129" i="10" s="1"/>
  <c r="B157" i="10"/>
  <c r="Q157" i="10" s="1"/>
  <c r="F145" i="10"/>
  <c r="E145" i="10"/>
  <c r="B158" i="10"/>
  <c r="Q158" i="10" s="1"/>
  <c r="F146" i="10"/>
  <c r="E146" i="10"/>
  <c r="B155" i="10"/>
  <c r="Q155" i="10" s="1"/>
  <c r="F143" i="10"/>
  <c r="E143" i="10"/>
  <c r="F151" i="10"/>
  <c r="E151" i="10"/>
  <c r="B161" i="10"/>
  <c r="Q161" i="10" s="1"/>
  <c r="F149" i="10"/>
  <c r="E149" i="10"/>
  <c r="F160" i="10"/>
  <c r="E160" i="10"/>
  <c r="F138" i="10"/>
  <c r="E138" i="10"/>
  <c r="B150" i="10"/>
  <c r="B153" i="10"/>
  <c r="Q153" i="10" s="1"/>
  <c r="F141" i="10"/>
  <c r="E141" i="10"/>
  <c r="G126" i="10"/>
  <c r="G132" i="10"/>
  <c r="H132" i="10" s="1"/>
  <c r="B172" i="10"/>
  <c r="Q172" i="10" s="1"/>
  <c r="B171" i="10"/>
  <c r="Q171" i="10" s="1"/>
  <c r="B166" i="10"/>
  <c r="Q166" i="10" s="1"/>
  <c r="B163" i="10"/>
  <c r="Q163" i="10" s="1"/>
  <c r="G138" i="10" l="1"/>
  <c r="I115" i="10"/>
  <c r="I148" i="10"/>
  <c r="J15" i="10"/>
  <c r="L14" i="10"/>
  <c r="M14" i="10" s="1"/>
  <c r="N14" i="10"/>
  <c r="O13" i="10"/>
  <c r="P13" i="10" s="1"/>
  <c r="H126" i="10"/>
  <c r="I126" i="10" s="1"/>
  <c r="G152" i="10"/>
  <c r="H152" i="10" s="1"/>
  <c r="G159" i="10"/>
  <c r="H159" i="10" s="1"/>
  <c r="I140" i="10"/>
  <c r="I132" i="10"/>
  <c r="I134" i="10"/>
  <c r="I135" i="10"/>
  <c r="I130" i="10"/>
  <c r="I133" i="10"/>
  <c r="A150" i="10"/>
  <c r="Q150" i="10"/>
  <c r="G143" i="10"/>
  <c r="H143" i="10" s="1"/>
  <c r="I143" i="10" s="1"/>
  <c r="K18" i="10"/>
  <c r="G151" i="10"/>
  <c r="H151" i="10" s="1"/>
  <c r="G145" i="10"/>
  <c r="H145" i="10" s="1"/>
  <c r="G160" i="10"/>
  <c r="H160" i="10" s="1"/>
  <c r="G154" i="10"/>
  <c r="H154" i="10" s="1"/>
  <c r="F171" i="10"/>
  <c r="E171" i="10"/>
  <c r="E150" i="10"/>
  <c r="F150" i="10"/>
  <c r="B162" i="10"/>
  <c r="F172" i="10"/>
  <c r="E172" i="10"/>
  <c r="B169" i="10"/>
  <c r="Q169" i="10" s="1"/>
  <c r="F157" i="10"/>
  <c r="E157" i="10"/>
  <c r="G141" i="10"/>
  <c r="H141" i="10" s="1"/>
  <c r="I141" i="10" s="1"/>
  <c r="G149" i="10"/>
  <c r="H149" i="10" s="1"/>
  <c r="I149" i="10" s="1"/>
  <c r="G146" i="10"/>
  <c r="H146" i="10" s="1"/>
  <c r="G144" i="10"/>
  <c r="H144" i="10" s="1"/>
  <c r="F166" i="10"/>
  <c r="E166" i="10"/>
  <c r="B176" i="10"/>
  <c r="Q176" i="10" s="1"/>
  <c r="F164" i="10"/>
  <c r="E164" i="10"/>
  <c r="B167" i="10"/>
  <c r="Q167" i="10" s="1"/>
  <c r="F155" i="10"/>
  <c r="E155" i="10"/>
  <c r="F163" i="10"/>
  <c r="E163" i="10"/>
  <c r="B165" i="10"/>
  <c r="Q165" i="10" s="1"/>
  <c r="F153" i="10"/>
  <c r="E153" i="10"/>
  <c r="B173" i="10"/>
  <c r="Q173" i="10" s="1"/>
  <c r="F161" i="10"/>
  <c r="E161" i="10"/>
  <c r="B170" i="10"/>
  <c r="Q170" i="10" s="1"/>
  <c r="F158" i="10"/>
  <c r="E158" i="10"/>
  <c r="B168" i="10"/>
  <c r="Q168" i="10" s="1"/>
  <c r="E156" i="10"/>
  <c r="F156" i="10"/>
  <c r="B184" i="10"/>
  <c r="Q184" i="10" s="1"/>
  <c r="B183" i="10"/>
  <c r="Q183" i="10" s="1"/>
  <c r="B178" i="10"/>
  <c r="Q178" i="10" s="1"/>
  <c r="B175" i="10"/>
  <c r="Q175" i="10" s="1"/>
  <c r="H138" i="10" l="1"/>
  <c r="I138" i="10" s="1"/>
  <c r="I152" i="10"/>
  <c r="I160" i="10"/>
  <c r="I127" i="10"/>
  <c r="G153" i="10"/>
  <c r="H153" i="10" s="1"/>
  <c r="I153" i="10" s="1"/>
  <c r="G164" i="10"/>
  <c r="H164" i="10" s="1"/>
  <c r="J16" i="10"/>
  <c r="L15" i="10"/>
  <c r="M15" i="10" s="1"/>
  <c r="N15" i="10"/>
  <c r="O14" i="10"/>
  <c r="P14" i="10" s="1"/>
  <c r="I144" i="10"/>
  <c r="I145" i="10"/>
  <c r="I146" i="10"/>
  <c r="I147" i="10"/>
  <c r="I142" i="10"/>
  <c r="G166" i="10"/>
  <c r="H166" i="10" s="1"/>
  <c r="G157" i="10"/>
  <c r="H157" i="10" s="1"/>
  <c r="A162" i="10"/>
  <c r="Q162" i="10"/>
  <c r="G171" i="10"/>
  <c r="H171" i="10" s="1"/>
  <c r="K19" i="10"/>
  <c r="G163" i="10"/>
  <c r="H163" i="10" s="1"/>
  <c r="G161" i="10"/>
  <c r="H161" i="10" s="1"/>
  <c r="I161" i="10" s="1"/>
  <c r="G155" i="10"/>
  <c r="H155" i="10" s="1"/>
  <c r="I155" i="10" s="1"/>
  <c r="G156" i="10"/>
  <c r="H156" i="10" s="1"/>
  <c r="F175" i="10"/>
  <c r="E175" i="10"/>
  <c r="B181" i="10"/>
  <c r="Q181" i="10" s="1"/>
  <c r="F169" i="10"/>
  <c r="E169" i="10"/>
  <c r="B182" i="10"/>
  <c r="Q182" i="10" s="1"/>
  <c r="F170" i="10"/>
  <c r="E170" i="10"/>
  <c r="F184" i="10"/>
  <c r="E184" i="10"/>
  <c r="F162" i="10"/>
  <c r="E162" i="10"/>
  <c r="B174" i="10"/>
  <c r="B180" i="10"/>
  <c r="Q180" i="10" s="1"/>
  <c r="F168" i="10"/>
  <c r="E168" i="10"/>
  <c r="F178" i="10"/>
  <c r="E178" i="10"/>
  <c r="G172" i="10"/>
  <c r="H172" i="10" s="1"/>
  <c r="F183" i="10"/>
  <c r="E183" i="10"/>
  <c r="B185" i="10"/>
  <c r="Q185" i="10" s="1"/>
  <c r="F173" i="10"/>
  <c r="E173" i="10"/>
  <c r="B179" i="10"/>
  <c r="Q179" i="10" s="1"/>
  <c r="F167" i="10"/>
  <c r="E167" i="10"/>
  <c r="G150" i="10"/>
  <c r="G158" i="10"/>
  <c r="H158" i="10" s="1"/>
  <c r="B177" i="10"/>
  <c r="Q177" i="10" s="1"/>
  <c r="F165" i="10"/>
  <c r="E165" i="10"/>
  <c r="B188" i="10"/>
  <c r="Q188" i="10" s="1"/>
  <c r="F176" i="10"/>
  <c r="E176" i="10"/>
  <c r="B196" i="10"/>
  <c r="Q196" i="10" s="1"/>
  <c r="B195" i="10"/>
  <c r="Q195" i="10" s="1"/>
  <c r="B190" i="10"/>
  <c r="Q190" i="10" s="1"/>
  <c r="B187" i="10"/>
  <c r="Q187" i="10" s="1"/>
  <c r="I139" i="10" l="1"/>
  <c r="G165" i="10"/>
  <c r="H165" i="10" s="1"/>
  <c r="G168" i="10"/>
  <c r="H168" i="10" s="1"/>
  <c r="G170" i="10"/>
  <c r="H170" i="10" s="1"/>
  <c r="I171" i="10" s="1"/>
  <c r="I156" i="10"/>
  <c r="G173" i="10"/>
  <c r="H173" i="10" s="1"/>
  <c r="I173" i="10" s="1"/>
  <c r="I165" i="10"/>
  <c r="G162" i="10"/>
  <c r="I154" i="10"/>
  <c r="H150" i="10"/>
  <c r="I150" i="10" s="1"/>
  <c r="J17" i="10"/>
  <c r="L16" i="10"/>
  <c r="M16" i="10" s="1"/>
  <c r="N16" i="10"/>
  <c r="O15" i="10"/>
  <c r="P15" i="10" s="1"/>
  <c r="I166" i="10"/>
  <c r="I157" i="10"/>
  <c r="I158" i="10"/>
  <c r="I159" i="10"/>
  <c r="I172" i="10"/>
  <c r="G178" i="10"/>
  <c r="H178" i="10" s="1"/>
  <c r="G184" i="10"/>
  <c r="H184" i="10" s="1"/>
  <c r="G175" i="10"/>
  <c r="H175" i="10" s="1"/>
  <c r="I164" i="10"/>
  <c r="G176" i="10"/>
  <c r="H176" i="10" s="1"/>
  <c r="G167" i="10"/>
  <c r="H167" i="10" s="1"/>
  <c r="I167" i="10" s="1"/>
  <c r="A174" i="10"/>
  <c r="Q174" i="10"/>
  <c r="G169" i="10"/>
  <c r="H169" i="10" s="1"/>
  <c r="K20" i="10"/>
  <c r="G183" i="10"/>
  <c r="H183" i="10" s="1"/>
  <c r="F187" i="10"/>
  <c r="E187" i="10"/>
  <c r="F190" i="10"/>
  <c r="E190" i="10"/>
  <c r="B197" i="10"/>
  <c r="Q197" i="10" s="1"/>
  <c r="F185" i="10"/>
  <c r="E185" i="10"/>
  <c r="B194" i="10"/>
  <c r="Q194" i="10" s="1"/>
  <c r="F182" i="10"/>
  <c r="E182" i="10"/>
  <c r="B193" i="10"/>
  <c r="Q193" i="10" s="1"/>
  <c r="F181" i="10"/>
  <c r="E181" i="10"/>
  <c r="B189" i="10"/>
  <c r="Q189" i="10" s="1"/>
  <c r="F177" i="10"/>
  <c r="E177" i="10"/>
  <c r="B192" i="10"/>
  <c r="Q192" i="10" s="1"/>
  <c r="F180" i="10"/>
  <c r="E180" i="10"/>
  <c r="F195" i="10"/>
  <c r="E195" i="10"/>
  <c r="E174" i="10"/>
  <c r="F174" i="10"/>
  <c r="B186" i="10"/>
  <c r="E196" i="10"/>
  <c r="F196" i="10"/>
  <c r="B200" i="10"/>
  <c r="Q200" i="10" s="1"/>
  <c r="F188" i="10"/>
  <c r="E188" i="10"/>
  <c r="B191" i="10"/>
  <c r="Q191" i="10" s="1"/>
  <c r="F179" i="10"/>
  <c r="E179" i="10"/>
  <c r="B208" i="10"/>
  <c r="Q208" i="10" s="1"/>
  <c r="B207" i="10"/>
  <c r="Q207" i="10" s="1"/>
  <c r="B202" i="10"/>
  <c r="Q202" i="10" s="1"/>
  <c r="B199" i="10"/>
  <c r="Q199" i="10" s="1"/>
  <c r="I169" i="10" l="1"/>
  <c r="H162" i="10"/>
  <c r="I162" i="10" s="1"/>
  <c r="I151" i="10"/>
  <c r="I168" i="10"/>
  <c r="G190" i="10"/>
  <c r="H190" i="10" s="1"/>
  <c r="J18" i="10"/>
  <c r="L17" i="10"/>
  <c r="M17" i="10" s="1"/>
  <c r="N17" i="10"/>
  <c r="O16" i="10"/>
  <c r="P16" i="10" s="1"/>
  <c r="I184" i="10"/>
  <c r="I176" i="10"/>
  <c r="I170" i="10"/>
  <c r="G185" i="10"/>
  <c r="H185" i="10" s="1"/>
  <c r="I185" i="10" s="1"/>
  <c r="G188" i="10"/>
  <c r="H188" i="10" s="1"/>
  <c r="G195" i="10"/>
  <c r="H195" i="10" s="1"/>
  <c r="G181" i="10"/>
  <c r="H181" i="10" s="1"/>
  <c r="G179" i="10"/>
  <c r="H179" i="10" s="1"/>
  <c r="I179" i="10" s="1"/>
  <c r="A186" i="10"/>
  <c r="Q186" i="10"/>
  <c r="G177" i="10"/>
  <c r="H177" i="10" s="1"/>
  <c r="I177" i="10" s="1"/>
  <c r="G182" i="10"/>
  <c r="H182" i="10" s="1"/>
  <c r="I183" i="10" s="1"/>
  <c r="G187" i="10"/>
  <c r="H187" i="10" s="1"/>
  <c r="K21" i="10"/>
  <c r="B203" i="10"/>
  <c r="Q203" i="10" s="1"/>
  <c r="F191" i="10"/>
  <c r="E191" i="10"/>
  <c r="B209" i="10"/>
  <c r="Q209" i="10" s="1"/>
  <c r="E197" i="10"/>
  <c r="F197" i="10"/>
  <c r="B206" i="10"/>
  <c r="Q206" i="10" s="1"/>
  <c r="F194" i="10"/>
  <c r="E194" i="10"/>
  <c r="G174" i="10"/>
  <c r="B201" i="10"/>
  <c r="Q201" i="10" s="1"/>
  <c r="F189" i="10"/>
  <c r="E189" i="10"/>
  <c r="F199" i="10"/>
  <c r="E199" i="10"/>
  <c r="F202" i="10"/>
  <c r="E202" i="10"/>
  <c r="B212" i="10"/>
  <c r="Q212" i="10" s="1"/>
  <c r="F200" i="10"/>
  <c r="E200" i="10"/>
  <c r="G180" i="10"/>
  <c r="H180" i="10" s="1"/>
  <c r="B205" i="10"/>
  <c r="Q205" i="10" s="1"/>
  <c r="F193" i="10"/>
  <c r="E193" i="10"/>
  <c r="F186" i="10"/>
  <c r="E186" i="10"/>
  <c r="B198" i="10"/>
  <c r="F207" i="10"/>
  <c r="E207" i="10"/>
  <c r="F208" i="10"/>
  <c r="E208" i="10"/>
  <c r="G196" i="10"/>
  <c r="H196" i="10" s="1"/>
  <c r="B204" i="10"/>
  <c r="Q204" i="10" s="1"/>
  <c r="F192" i="10"/>
  <c r="E192" i="10"/>
  <c r="B220" i="10"/>
  <c r="Q220" i="10" s="1"/>
  <c r="B219" i="10"/>
  <c r="Q219" i="10" s="1"/>
  <c r="B214" i="10"/>
  <c r="Q214" i="10" s="1"/>
  <c r="B211" i="10"/>
  <c r="Q211" i="10" s="1"/>
  <c r="I163" i="10" l="1"/>
  <c r="I196" i="10"/>
  <c r="N18" i="10"/>
  <c r="O17" i="10"/>
  <c r="P17" i="10" s="1"/>
  <c r="G186" i="10"/>
  <c r="H174" i="10"/>
  <c r="I174" i="10" s="1"/>
  <c r="J19" i="10"/>
  <c r="L18" i="10"/>
  <c r="M18" i="10" s="1"/>
  <c r="G193" i="10"/>
  <c r="H193" i="10" s="1"/>
  <c r="I181" i="10"/>
  <c r="I178" i="10"/>
  <c r="I180" i="10"/>
  <c r="I188" i="10"/>
  <c r="I182" i="10"/>
  <c r="G200" i="10"/>
  <c r="H200" i="10" s="1"/>
  <c r="A198" i="10"/>
  <c r="Q198" i="10"/>
  <c r="I15" i="7"/>
  <c r="H9" i="7"/>
  <c r="H17" i="7"/>
  <c r="I8" i="7"/>
  <c r="I16" i="7"/>
  <c r="H10" i="7"/>
  <c r="H18" i="7"/>
  <c r="I21" i="7"/>
  <c r="I9" i="7"/>
  <c r="I17" i="7"/>
  <c r="H11" i="7"/>
  <c r="H19" i="7"/>
  <c r="I13" i="7"/>
  <c r="I10" i="7"/>
  <c r="I18" i="7"/>
  <c r="H12" i="7"/>
  <c r="H20" i="7"/>
  <c r="H15" i="7"/>
  <c r="I22" i="7"/>
  <c r="H8" i="7"/>
  <c r="I11" i="7"/>
  <c r="I19" i="7"/>
  <c r="H13" i="7"/>
  <c r="H21" i="7"/>
  <c r="H7" i="7"/>
  <c r="J7" i="7" s="1"/>
  <c r="I7" i="7"/>
  <c r="I12" i="7"/>
  <c r="I20" i="7"/>
  <c r="H14" i="7"/>
  <c r="H22" i="7"/>
  <c r="I14" i="7"/>
  <c r="H16" i="7"/>
  <c r="G189" i="10"/>
  <c r="H189" i="10" s="1"/>
  <c r="G207" i="10"/>
  <c r="H207" i="10" s="1"/>
  <c r="K22" i="10"/>
  <c r="G192" i="10"/>
  <c r="H192" i="10" s="1"/>
  <c r="G191" i="10"/>
  <c r="H191" i="10" s="1"/>
  <c r="I191" i="10" s="1"/>
  <c r="G208" i="10"/>
  <c r="H208" i="10" s="1"/>
  <c r="G199" i="10"/>
  <c r="H199" i="10" s="1"/>
  <c r="B217" i="10"/>
  <c r="Q217" i="10" s="1"/>
  <c r="F205" i="10"/>
  <c r="E205" i="10"/>
  <c r="G197" i="10"/>
  <c r="H197" i="10" s="1"/>
  <c r="I197" i="10" s="1"/>
  <c r="F211" i="10"/>
  <c r="E211" i="10"/>
  <c r="F214" i="10"/>
  <c r="E214" i="10"/>
  <c r="B221" i="10"/>
  <c r="Q221" i="10" s="1"/>
  <c r="F209" i="10"/>
  <c r="E209" i="10"/>
  <c r="B218" i="10"/>
  <c r="Q218" i="10" s="1"/>
  <c r="F206" i="10"/>
  <c r="E206" i="10"/>
  <c r="F219" i="10"/>
  <c r="E219" i="10"/>
  <c r="E220" i="10"/>
  <c r="F220" i="10"/>
  <c r="F198" i="10"/>
  <c r="E198" i="10"/>
  <c r="B210" i="10"/>
  <c r="B213" i="10"/>
  <c r="Q213" i="10" s="1"/>
  <c r="F201" i="10"/>
  <c r="E201" i="10"/>
  <c r="B224" i="10"/>
  <c r="Q224" i="10" s="1"/>
  <c r="F212" i="10"/>
  <c r="E212" i="10"/>
  <c r="B216" i="10"/>
  <c r="Q216" i="10" s="1"/>
  <c r="F204" i="10"/>
  <c r="E204" i="10"/>
  <c r="G202" i="10"/>
  <c r="H202" i="10" s="1"/>
  <c r="G194" i="10"/>
  <c r="H194" i="10" s="1"/>
  <c r="B215" i="10"/>
  <c r="Q215" i="10" s="1"/>
  <c r="F203" i="10"/>
  <c r="E203" i="10"/>
  <c r="B232" i="10"/>
  <c r="Q232" i="10" s="1"/>
  <c r="B231" i="10"/>
  <c r="Q231" i="10" s="1"/>
  <c r="B226" i="10"/>
  <c r="Q226" i="10" s="1"/>
  <c r="B223" i="10"/>
  <c r="Q223" i="10" s="1"/>
  <c r="M18" i="7" l="1"/>
  <c r="M10" i="7"/>
  <c r="M20" i="7"/>
  <c r="M11" i="7"/>
  <c r="M13" i="7"/>
  <c r="M16" i="7"/>
  <c r="M12" i="7"/>
  <c r="M22" i="7"/>
  <c r="M9" i="7"/>
  <c r="J8" i="7"/>
  <c r="J9" i="7" s="1"/>
  <c r="J10" i="7" s="1"/>
  <c r="J11" i="7" s="1"/>
  <c r="J12" i="7" s="1"/>
  <c r="J13" i="7" s="1"/>
  <c r="J14" i="7" s="1"/>
  <c r="J15" i="7" s="1"/>
  <c r="J16" i="7" s="1"/>
  <c r="J17" i="7" s="1"/>
  <c r="J18" i="7" s="1"/>
  <c r="J19" i="7" s="1"/>
  <c r="J20" i="7" s="1"/>
  <c r="J21" i="7" s="1"/>
  <c r="J22" i="7" s="1"/>
  <c r="M8" i="7"/>
  <c r="L7" i="7"/>
  <c r="L8" i="7" s="1"/>
  <c r="L9" i="7" s="1"/>
  <c r="L10" i="7" s="1"/>
  <c r="L11" i="7" s="1"/>
  <c r="L12" i="7" s="1"/>
  <c r="L13" i="7" s="1"/>
  <c r="L14" i="7" s="1"/>
  <c r="L15" i="7" s="1"/>
  <c r="L16" i="7" s="1"/>
  <c r="L17" i="7" s="1"/>
  <c r="L18" i="7" s="1"/>
  <c r="L19" i="7" s="1"/>
  <c r="L20" i="7" s="1"/>
  <c r="L21" i="7" s="1"/>
  <c r="L22" i="7" s="1"/>
  <c r="K7" i="7"/>
  <c r="K8" i="7" s="1"/>
  <c r="K9" i="7" s="1"/>
  <c r="K10" i="7" s="1"/>
  <c r="K11" i="7" s="1"/>
  <c r="K12" i="7" s="1"/>
  <c r="K13" i="7" s="1"/>
  <c r="K14" i="7" s="1"/>
  <c r="K15" i="7" s="1"/>
  <c r="K16" i="7" s="1"/>
  <c r="K17" i="7" s="1"/>
  <c r="K18" i="7" s="1"/>
  <c r="K19" i="7" s="1"/>
  <c r="K20" i="7" s="1"/>
  <c r="K21" i="7" s="1"/>
  <c r="K22" i="7" s="1"/>
  <c r="M7" i="7"/>
  <c r="N7" i="7" s="1"/>
  <c r="M17" i="7"/>
  <c r="M15" i="7"/>
  <c r="M21" i="7"/>
  <c r="M14" i="7"/>
  <c r="M19" i="7"/>
  <c r="I175" i="10"/>
  <c r="I194" i="10"/>
  <c r="I193" i="10"/>
  <c r="J20" i="10"/>
  <c r="L19" i="10"/>
  <c r="M19" i="10" s="1"/>
  <c r="I208" i="10"/>
  <c r="H186" i="10"/>
  <c r="G198" i="10"/>
  <c r="N19" i="10"/>
  <c r="O18" i="10"/>
  <c r="P18" i="10" s="1"/>
  <c r="I189" i="10"/>
  <c r="I190" i="10"/>
  <c r="I200" i="10"/>
  <c r="I192" i="10"/>
  <c r="I195" i="10"/>
  <c r="A210" i="10"/>
  <c r="Q210" i="10"/>
  <c r="G201" i="10"/>
  <c r="H201" i="10" s="1"/>
  <c r="I201" i="10" s="1"/>
  <c r="G219" i="10"/>
  <c r="H219" i="10" s="1"/>
  <c r="G214" i="10"/>
  <c r="H214" i="10" s="1"/>
  <c r="K23" i="10"/>
  <c r="G204" i="10"/>
  <c r="H204" i="10" s="1"/>
  <c r="G206" i="10"/>
  <c r="H206" i="10" s="1"/>
  <c r="G211" i="10"/>
  <c r="H211" i="10" s="1"/>
  <c r="G203" i="10"/>
  <c r="H203" i="10" s="1"/>
  <c r="I203" i="10" s="1"/>
  <c r="G212" i="10"/>
  <c r="H212" i="10" s="1"/>
  <c r="G209" i="10"/>
  <c r="H209" i="10" s="1"/>
  <c r="I209" i="10" s="1"/>
  <c r="G205" i="10"/>
  <c r="H205" i="10" s="1"/>
  <c r="F223" i="10"/>
  <c r="E223" i="10"/>
  <c r="F231" i="10"/>
  <c r="E231" i="10"/>
  <c r="F226" i="10"/>
  <c r="E226" i="10"/>
  <c r="B225" i="10"/>
  <c r="Q225" i="10" s="1"/>
  <c r="F213" i="10"/>
  <c r="E213" i="10"/>
  <c r="F210" i="10"/>
  <c r="E210" i="10"/>
  <c r="B222" i="10"/>
  <c r="F232" i="10"/>
  <c r="E232" i="10"/>
  <c r="B228" i="10"/>
  <c r="Q228" i="10" s="1"/>
  <c r="F216" i="10"/>
  <c r="E216" i="10"/>
  <c r="B230" i="10"/>
  <c r="Q230" i="10" s="1"/>
  <c r="F218" i="10"/>
  <c r="E218" i="10"/>
  <c r="B227" i="10"/>
  <c r="Q227" i="10" s="1"/>
  <c r="F215" i="10"/>
  <c r="E215" i="10"/>
  <c r="B236" i="10"/>
  <c r="Q236" i="10" s="1"/>
  <c r="F224" i="10"/>
  <c r="E224" i="10"/>
  <c r="G220" i="10"/>
  <c r="H220" i="10" s="1"/>
  <c r="B233" i="10"/>
  <c r="Q233" i="10" s="1"/>
  <c r="E221" i="10"/>
  <c r="F221" i="10"/>
  <c r="B229" i="10"/>
  <c r="Q229" i="10" s="1"/>
  <c r="F217" i="10"/>
  <c r="E217" i="10"/>
  <c r="B244" i="10"/>
  <c r="Q244" i="10" s="1"/>
  <c r="B243" i="10"/>
  <c r="Q243" i="10" s="1"/>
  <c r="B238" i="10"/>
  <c r="Q238" i="10" s="1"/>
  <c r="B235" i="10"/>
  <c r="Q235" i="10" s="1"/>
  <c r="N8" i="7" l="1"/>
  <c r="N9" i="7" s="1"/>
  <c r="N10" i="7" s="1"/>
  <c r="N11" i="7" s="1"/>
  <c r="N12" i="7" s="1"/>
  <c r="N13" i="7" s="1"/>
  <c r="N14" i="7" s="1"/>
  <c r="N15" i="7" s="1"/>
  <c r="N16" i="7" s="1"/>
  <c r="N17" i="7" s="1"/>
  <c r="N18" i="7" s="1"/>
  <c r="N19" i="7" s="1"/>
  <c r="N20" i="7" s="1"/>
  <c r="N21" i="7" s="1"/>
  <c r="N22" i="7" s="1"/>
  <c r="I206" i="10"/>
  <c r="H198" i="10"/>
  <c r="I187" i="10"/>
  <c r="I186" i="10"/>
  <c r="N20" i="10"/>
  <c r="O19" i="10"/>
  <c r="P19" i="10" s="1"/>
  <c r="J21" i="10"/>
  <c r="L20" i="10"/>
  <c r="M20" i="10" s="1"/>
  <c r="I220" i="10"/>
  <c r="I205" i="10"/>
  <c r="I204" i="10"/>
  <c r="I202" i="10"/>
  <c r="G232" i="10"/>
  <c r="H232" i="10" s="1"/>
  <c r="G226" i="10"/>
  <c r="H226" i="10" s="1"/>
  <c r="I212" i="10"/>
  <c r="I207" i="10"/>
  <c r="G224" i="10"/>
  <c r="H224" i="10" s="1"/>
  <c r="G223" i="10"/>
  <c r="H223" i="10" s="1"/>
  <c r="A222" i="10"/>
  <c r="Q222" i="10"/>
  <c r="G215" i="10"/>
  <c r="H215" i="10" s="1"/>
  <c r="I215" i="10" s="1"/>
  <c r="K24" i="10"/>
  <c r="G218" i="10"/>
  <c r="H218" i="10" s="1"/>
  <c r="G210" i="10"/>
  <c r="B240" i="10"/>
  <c r="Q240" i="10" s="1"/>
  <c r="F228" i="10"/>
  <c r="E228" i="10"/>
  <c r="B237" i="10"/>
  <c r="Q237" i="10" s="1"/>
  <c r="F225" i="10"/>
  <c r="E225" i="10"/>
  <c r="G231" i="10"/>
  <c r="H231" i="10" s="1"/>
  <c r="F244" i="10"/>
  <c r="E244" i="10"/>
  <c r="B242" i="10"/>
  <c r="Q242" i="10" s="1"/>
  <c r="F230" i="10"/>
  <c r="E230" i="10"/>
  <c r="B248" i="10"/>
  <c r="Q248" i="10" s="1"/>
  <c r="F236" i="10"/>
  <c r="E236" i="10"/>
  <c r="B241" i="10"/>
  <c r="Q241" i="10" s="1"/>
  <c r="F229" i="10"/>
  <c r="E229" i="10"/>
  <c r="F235" i="10"/>
  <c r="E235" i="10"/>
  <c r="G221" i="10"/>
  <c r="H221" i="10" s="1"/>
  <c r="I221" i="10" s="1"/>
  <c r="B239" i="10"/>
  <c r="Q239" i="10" s="1"/>
  <c r="F227" i="10"/>
  <c r="E227" i="10"/>
  <c r="E238" i="10"/>
  <c r="F238" i="10"/>
  <c r="B245" i="10"/>
  <c r="Q245" i="10" s="1"/>
  <c r="F233" i="10"/>
  <c r="E233" i="10"/>
  <c r="E222" i="10"/>
  <c r="F222" i="10"/>
  <c r="B234" i="10"/>
  <c r="F243" i="10"/>
  <c r="E243" i="10"/>
  <c r="G217" i="10"/>
  <c r="H217" i="10" s="1"/>
  <c r="G216" i="10"/>
  <c r="H216" i="10" s="1"/>
  <c r="G213" i="10"/>
  <c r="H213" i="10" s="1"/>
  <c r="I213" i="10" s="1"/>
  <c r="B256" i="10"/>
  <c r="Q256" i="10" s="1"/>
  <c r="B255" i="10"/>
  <c r="Q255" i="10" s="1"/>
  <c r="B250" i="10"/>
  <c r="Q250" i="10" s="1"/>
  <c r="B247" i="10"/>
  <c r="Q247" i="10" s="1"/>
  <c r="G233" i="10" l="1"/>
  <c r="H233" i="10" s="1"/>
  <c r="I233" i="10" s="1"/>
  <c r="J22" i="10"/>
  <c r="L21" i="10"/>
  <c r="M21" i="10" s="1"/>
  <c r="N21" i="10"/>
  <c r="O20" i="10"/>
  <c r="P20" i="10" s="1"/>
  <c r="I218" i="10"/>
  <c r="H210" i="10"/>
  <c r="I210" i="10" s="1"/>
  <c r="I198" i="10"/>
  <c r="I199" i="10"/>
  <c r="I216" i="10"/>
  <c r="I219" i="10"/>
  <c r="I214" i="10"/>
  <c r="I232" i="10"/>
  <c r="I224" i="10"/>
  <c r="I217" i="10"/>
  <c r="G243" i="10"/>
  <c r="H243" i="10" s="1"/>
  <c r="G229" i="10"/>
  <c r="H229" i="10" s="1"/>
  <c r="G235" i="10"/>
  <c r="H235" i="10" s="1"/>
  <c r="G230" i="10"/>
  <c r="H230" i="10" s="1"/>
  <c r="G228" i="10"/>
  <c r="H228" i="10" s="1"/>
  <c r="G236" i="10"/>
  <c r="H236" i="10" s="1"/>
  <c r="A234" i="10"/>
  <c r="Q234" i="10"/>
  <c r="K25" i="10"/>
  <c r="G227" i="10"/>
  <c r="H227" i="10" s="1"/>
  <c r="I227" i="10" s="1"/>
  <c r="G225" i="10"/>
  <c r="H225" i="10" s="1"/>
  <c r="I225" i="10" s="1"/>
  <c r="F234" i="10"/>
  <c r="E234" i="10"/>
  <c r="B246" i="10"/>
  <c r="E255" i="10"/>
  <c r="F255" i="10"/>
  <c r="B260" i="10"/>
  <c r="Q260" i="10" s="1"/>
  <c r="F248" i="10"/>
  <c r="E248" i="10"/>
  <c r="B249" i="10"/>
  <c r="Q249" i="10" s="1"/>
  <c r="E237" i="10"/>
  <c r="F237" i="10"/>
  <c r="F250" i="10"/>
  <c r="E250" i="10"/>
  <c r="G222" i="10"/>
  <c r="B257" i="10"/>
  <c r="Q257" i="10" s="1"/>
  <c r="F245" i="10"/>
  <c r="E245" i="10"/>
  <c r="B253" i="10"/>
  <c r="Q253" i="10" s="1"/>
  <c r="F241" i="10"/>
  <c r="E241" i="10"/>
  <c r="F256" i="10"/>
  <c r="E256" i="10"/>
  <c r="B251" i="10"/>
  <c r="Q251" i="10" s="1"/>
  <c r="F239" i="10"/>
  <c r="E239" i="10"/>
  <c r="B254" i="10"/>
  <c r="Q254" i="10" s="1"/>
  <c r="F242" i="10"/>
  <c r="E242" i="10"/>
  <c r="F247" i="10"/>
  <c r="E247" i="10"/>
  <c r="G238" i="10"/>
  <c r="H238" i="10" s="1"/>
  <c r="G244" i="10"/>
  <c r="H244" i="10" s="1"/>
  <c r="B252" i="10"/>
  <c r="Q252" i="10" s="1"/>
  <c r="F240" i="10"/>
  <c r="E240" i="10"/>
  <c r="B268" i="10"/>
  <c r="Q268" i="10" s="1"/>
  <c r="B267" i="10"/>
  <c r="Q267" i="10" s="1"/>
  <c r="B262" i="10"/>
  <c r="Q262" i="10" s="1"/>
  <c r="B259" i="10"/>
  <c r="Q259" i="10" s="1"/>
  <c r="G250" i="10" l="1"/>
  <c r="H250" i="10" s="1"/>
  <c r="I244" i="10"/>
  <c r="N22" i="10"/>
  <c r="O21" i="10"/>
  <c r="P21" i="10" s="1"/>
  <c r="H222" i="10"/>
  <c r="I222" i="10" s="1"/>
  <c r="I211" i="10"/>
  <c r="J23" i="10"/>
  <c r="L22" i="10"/>
  <c r="M22" i="10" s="1"/>
  <c r="I230" i="10"/>
  <c r="I228" i="10"/>
  <c r="G240" i="10"/>
  <c r="H240" i="10" s="1"/>
  <c r="I226" i="10"/>
  <c r="I236" i="10"/>
  <c r="I229" i="10"/>
  <c r="I231" i="10"/>
  <c r="G234" i="10"/>
  <c r="G242" i="10"/>
  <c r="H242" i="10" s="1"/>
  <c r="I243" i="10" s="1"/>
  <c r="G241" i="10"/>
  <c r="H241" i="10" s="1"/>
  <c r="A246" i="10"/>
  <c r="Q246" i="10"/>
  <c r="K26" i="10"/>
  <c r="G247" i="10"/>
  <c r="H247" i="10" s="1"/>
  <c r="G256" i="10"/>
  <c r="H256" i="10" s="1"/>
  <c r="F268" i="10"/>
  <c r="E268" i="10"/>
  <c r="F246" i="10"/>
  <c r="E246" i="10"/>
  <c r="B258" i="10"/>
  <c r="B269" i="10"/>
  <c r="Q269" i="10" s="1"/>
  <c r="E257" i="10"/>
  <c r="F257" i="10"/>
  <c r="G255" i="10"/>
  <c r="H255" i="10" s="1"/>
  <c r="G237" i="10"/>
  <c r="H237" i="10" s="1"/>
  <c r="I237" i="10" s="1"/>
  <c r="G248" i="10"/>
  <c r="H248" i="10" s="1"/>
  <c r="F259" i="10"/>
  <c r="E259" i="10"/>
  <c r="B263" i="10"/>
  <c r="Q263" i="10" s="1"/>
  <c r="F251" i="10"/>
  <c r="E251" i="10"/>
  <c r="F262" i="10"/>
  <c r="E262" i="10"/>
  <c r="B272" i="10"/>
  <c r="Q272" i="10" s="1"/>
  <c r="F260" i="10"/>
  <c r="E260" i="10"/>
  <c r="F267" i="10"/>
  <c r="E267" i="10"/>
  <c r="B266" i="10"/>
  <c r="Q266" i="10" s="1"/>
  <c r="F254" i="10"/>
  <c r="E254" i="10"/>
  <c r="B265" i="10"/>
  <c r="Q265" i="10" s="1"/>
  <c r="F253" i="10"/>
  <c r="E253" i="10"/>
  <c r="B264" i="10"/>
  <c r="Q264" i="10" s="1"/>
  <c r="F252" i="10"/>
  <c r="E252" i="10"/>
  <c r="G239" i="10"/>
  <c r="H239" i="10" s="1"/>
  <c r="I239" i="10" s="1"/>
  <c r="G245" i="10"/>
  <c r="H245" i="10" s="1"/>
  <c r="I245" i="10" s="1"/>
  <c r="B261" i="10"/>
  <c r="Q261" i="10" s="1"/>
  <c r="F249" i="10"/>
  <c r="E249" i="10"/>
  <c r="B280" i="10"/>
  <c r="Q280" i="10" s="1"/>
  <c r="B279" i="10"/>
  <c r="Q279" i="10" s="1"/>
  <c r="B274" i="10"/>
  <c r="Q274" i="10" s="1"/>
  <c r="B271" i="10"/>
  <c r="Q271" i="10" s="1"/>
  <c r="I223" i="10" l="1"/>
  <c r="J24" i="10"/>
  <c r="L23" i="10"/>
  <c r="M23" i="10" s="1"/>
  <c r="H234" i="10"/>
  <c r="N23" i="10"/>
  <c r="O22" i="10"/>
  <c r="P22" i="10" s="1"/>
  <c r="I240" i="10"/>
  <c r="I248" i="10"/>
  <c r="I241" i="10"/>
  <c r="I238" i="10"/>
  <c r="I242" i="10"/>
  <c r="I256" i="10"/>
  <c r="G267" i="10"/>
  <c r="H267" i="10" s="1"/>
  <c r="G246" i="10"/>
  <c r="G254" i="10"/>
  <c r="H254" i="10" s="1"/>
  <c r="G262" i="10"/>
  <c r="H262" i="10" s="1"/>
  <c r="G268" i="10"/>
  <c r="H268" i="10" s="1"/>
  <c r="A258" i="10"/>
  <c r="Q258" i="10"/>
  <c r="G252" i="10"/>
  <c r="H252" i="10" s="1"/>
  <c r="G251" i="10"/>
  <c r="H251" i="10" s="1"/>
  <c r="I251" i="10" s="1"/>
  <c r="K27" i="10"/>
  <c r="G249" i="10"/>
  <c r="H249" i="10" s="1"/>
  <c r="G253" i="10"/>
  <c r="H253" i="10" s="1"/>
  <c r="G260" i="10"/>
  <c r="H260" i="10" s="1"/>
  <c r="G259" i="10"/>
  <c r="H259" i="10" s="1"/>
  <c r="F274" i="10"/>
  <c r="E274" i="10"/>
  <c r="F279" i="10"/>
  <c r="E279" i="10"/>
  <c r="G257" i="10"/>
  <c r="H257" i="10" s="1"/>
  <c r="I257" i="10" s="1"/>
  <c r="B276" i="10"/>
  <c r="Q276" i="10" s="1"/>
  <c r="E264" i="10"/>
  <c r="F264" i="10"/>
  <c r="B281" i="10"/>
  <c r="Q281" i="10" s="1"/>
  <c r="F269" i="10"/>
  <c r="E269" i="10"/>
  <c r="B284" i="10"/>
  <c r="Q284" i="10" s="1"/>
  <c r="F272" i="10"/>
  <c r="E272" i="10"/>
  <c r="B278" i="10"/>
  <c r="Q278" i="10" s="1"/>
  <c r="F266" i="10"/>
  <c r="E266" i="10"/>
  <c r="F280" i="10"/>
  <c r="E280" i="10"/>
  <c r="B275" i="10"/>
  <c r="Q275" i="10" s="1"/>
  <c r="E263" i="10"/>
  <c r="F263" i="10"/>
  <c r="E258" i="10"/>
  <c r="F258" i="10"/>
  <c r="B270" i="10"/>
  <c r="B273" i="10"/>
  <c r="Q273" i="10" s="1"/>
  <c r="F261" i="10"/>
  <c r="E261" i="10"/>
  <c r="B277" i="10"/>
  <c r="Q277" i="10" s="1"/>
  <c r="F265" i="10"/>
  <c r="E265" i="10"/>
  <c r="F271" i="10"/>
  <c r="E271" i="10"/>
  <c r="B292" i="10"/>
  <c r="Q292" i="10" s="1"/>
  <c r="B291" i="10"/>
  <c r="Q291" i="10" s="1"/>
  <c r="B286" i="10"/>
  <c r="Q286" i="10" s="1"/>
  <c r="B283" i="10"/>
  <c r="Q283" i="10" s="1"/>
  <c r="G272" i="10" l="1"/>
  <c r="H272" i="10" s="1"/>
  <c r="I268" i="10"/>
  <c r="H246" i="10"/>
  <c r="I253" i="10"/>
  <c r="N24" i="10"/>
  <c r="O23" i="10"/>
  <c r="P23" i="10" s="1"/>
  <c r="I234" i="10"/>
  <c r="I235" i="10"/>
  <c r="J25" i="10"/>
  <c r="L24" i="10"/>
  <c r="M24" i="10" s="1"/>
  <c r="G279" i="10"/>
  <c r="H279" i="10" s="1"/>
  <c r="I249" i="10"/>
  <c r="I250" i="10"/>
  <c r="I254" i="10"/>
  <c r="I255" i="10"/>
  <c r="I252" i="10"/>
  <c r="I260" i="10"/>
  <c r="G261" i="10"/>
  <c r="H261" i="10" s="1"/>
  <c r="I261" i="10" s="1"/>
  <c r="G274" i="10"/>
  <c r="H274" i="10" s="1"/>
  <c r="G265" i="10"/>
  <c r="H265" i="10" s="1"/>
  <c r="A270" i="10"/>
  <c r="Q270" i="10"/>
  <c r="K28" i="10"/>
  <c r="G280" i="10"/>
  <c r="H280" i="10" s="1"/>
  <c r="G269" i="10"/>
  <c r="H269" i="10" s="1"/>
  <c r="I269" i="10" s="1"/>
  <c r="G258" i="10"/>
  <c r="B290" i="10"/>
  <c r="Q290" i="10" s="1"/>
  <c r="F278" i="10"/>
  <c r="E278" i="10"/>
  <c r="B288" i="10"/>
  <c r="Q288" i="10" s="1"/>
  <c r="E276" i="10"/>
  <c r="F276" i="10"/>
  <c r="F283" i="10"/>
  <c r="E283" i="10"/>
  <c r="B289" i="10"/>
  <c r="Q289" i="10" s="1"/>
  <c r="F277" i="10"/>
  <c r="E277" i="10"/>
  <c r="F286" i="10"/>
  <c r="E286" i="10"/>
  <c r="B285" i="10"/>
  <c r="Q285" i="10" s="1"/>
  <c r="F273" i="10"/>
  <c r="E273" i="10"/>
  <c r="G264" i="10"/>
  <c r="H264" i="10" s="1"/>
  <c r="G263" i="10"/>
  <c r="H263" i="10" s="1"/>
  <c r="I263" i="10" s="1"/>
  <c r="B287" i="10"/>
  <c r="Q287" i="10" s="1"/>
  <c r="F275" i="10"/>
  <c r="E275" i="10"/>
  <c r="B296" i="10"/>
  <c r="Q296" i="10" s="1"/>
  <c r="E284" i="10"/>
  <c r="F284" i="10"/>
  <c r="F291" i="10"/>
  <c r="E291" i="10"/>
  <c r="F292" i="10"/>
  <c r="E292" i="10"/>
  <c r="G271" i="10"/>
  <c r="H271" i="10" s="1"/>
  <c r="F270" i="10"/>
  <c r="E270" i="10"/>
  <c r="B282" i="10"/>
  <c r="G266" i="10"/>
  <c r="H266" i="10" s="1"/>
  <c r="B293" i="10"/>
  <c r="Q293" i="10" s="1"/>
  <c r="F281" i="10"/>
  <c r="E281" i="10"/>
  <c r="B304" i="10"/>
  <c r="Q304" i="10" s="1"/>
  <c r="B303" i="10"/>
  <c r="Q303" i="10" s="1"/>
  <c r="B298" i="10"/>
  <c r="Q298" i="10" s="1"/>
  <c r="B295" i="10"/>
  <c r="Q295" i="10" s="1"/>
  <c r="I280" i="10" l="1"/>
  <c r="H258" i="10"/>
  <c r="I258" i="10" s="1"/>
  <c r="N25" i="10"/>
  <c r="O24" i="10"/>
  <c r="P24" i="10" s="1"/>
  <c r="I246" i="10"/>
  <c r="I247" i="10"/>
  <c r="J26" i="10"/>
  <c r="L25" i="10"/>
  <c r="M25" i="10" s="1"/>
  <c r="I265" i="10"/>
  <c r="G275" i="10"/>
  <c r="H275" i="10" s="1"/>
  <c r="I275" i="10" s="1"/>
  <c r="G286" i="10"/>
  <c r="H286" i="10" s="1"/>
  <c r="I262" i="10"/>
  <c r="G277" i="10"/>
  <c r="H277" i="10" s="1"/>
  <c r="I266" i="10"/>
  <c r="I264" i="10"/>
  <c r="I267" i="10"/>
  <c r="I272" i="10"/>
  <c r="G291" i="10"/>
  <c r="H291" i="10" s="1"/>
  <c r="A282" i="10"/>
  <c r="Q282" i="10"/>
  <c r="G270" i="10"/>
  <c r="K29" i="10"/>
  <c r="G284" i="10"/>
  <c r="H284" i="10" s="1"/>
  <c r="G281" i="10"/>
  <c r="H281" i="10" s="1"/>
  <c r="I281" i="10" s="1"/>
  <c r="G292" i="10"/>
  <c r="H292" i="10" s="1"/>
  <c r="B300" i="10"/>
  <c r="Q300" i="10" s="1"/>
  <c r="F288" i="10"/>
  <c r="E288" i="10"/>
  <c r="E303" i="10"/>
  <c r="F303" i="10"/>
  <c r="B308" i="10"/>
  <c r="Q308" i="10" s="1"/>
  <c r="F296" i="10"/>
  <c r="E296" i="10"/>
  <c r="B297" i="10"/>
  <c r="Q297" i="10" s="1"/>
  <c r="F285" i="10"/>
  <c r="E285" i="10"/>
  <c r="F304" i="10"/>
  <c r="E304" i="10"/>
  <c r="G278" i="10"/>
  <c r="H278" i="10" s="1"/>
  <c r="F298" i="10"/>
  <c r="E298" i="10"/>
  <c r="B305" i="10"/>
  <c r="Q305" i="10" s="1"/>
  <c r="E293" i="10"/>
  <c r="F293" i="10"/>
  <c r="B301" i="10"/>
  <c r="Q301" i="10" s="1"/>
  <c r="F289" i="10"/>
  <c r="E289" i="10"/>
  <c r="B302" i="10"/>
  <c r="Q302" i="10" s="1"/>
  <c r="F290" i="10"/>
  <c r="E290" i="10"/>
  <c r="G276" i="10"/>
  <c r="H276" i="10" s="1"/>
  <c r="B299" i="10"/>
  <c r="Q299" i="10" s="1"/>
  <c r="F287" i="10"/>
  <c r="E287" i="10"/>
  <c r="E295" i="10"/>
  <c r="F295" i="10"/>
  <c r="F282" i="10"/>
  <c r="E282" i="10"/>
  <c r="B294" i="10"/>
  <c r="G273" i="10"/>
  <c r="H273" i="10" s="1"/>
  <c r="I273" i="10" s="1"/>
  <c r="G283" i="10"/>
  <c r="H283" i="10" s="1"/>
  <c r="B316" i="10"/>
  <c r="Q316" i="10" s="1"/>
  <c r="B315" i="10"/>
  <c r="Q315" i="10" s="1"/>
  <c r="B310" i="10"/>
  <c r="Q310" i="10" s="1"/>
  <c r="B307" i="10"/>
  <c r="Q307" i="10" s="1"/>
  <c r="I276" i="10" l="1"/>
  <c r="I259" i="10"/>
  <c r="J27" i="10"/>
  <c r="L26" i="10"/>
  <c r="M26" i="10" s="1"/>
  <c r="N26" i="10"/>
  <c r="O25" i="10"/>
  <c r="P25" i="10" s="1"/>
  <c r="H270" i="10"/>
  <c r="I277" i="10"/>
  <c r="I292" i="10"/>
  <c r="I274" i="10"/>
  <c r="I278" i="10"/>
  <c r="I279" i="10"/>
  <c r="I284" i="10"/>
  <c r="G285" i="10"/>
  <c r="H285" i="10" s="1"/>
  <c r="I285" i="10" s="1"/>
  <c r="G288" i="10"/>
  <c r="H288" i="10" s="1"/>
  <c r="A294" i="10"/>
  <c r="Q294" i="10"/>
  <c r="H26" i="7"/>
  <c r="H27" i="7"/>
  <c r="H28" i="7"/>
  <c r="I27" i="7"/>
  <c r="I28" i="7"/>
  <c r="I29" i="7"/>
  <c r="H25" i="7"/>
  <c r="H24" i="7"/>
  <c r="I30" i="7"/>
  <c r="I24" i="7"/>
  <c r="I25" i="7"/>
  <c r="I26" i="7"/>
  <c r="H29" i="7"/>
  <c r="H30" i="7"/>
  <c r="I23" i="7"/>
  <c r="H23" i="7"/>
  <c r="J23" i="7" s="1"/>
  <c r="J24" i="7" s="1"/>
  <c r="G304" i="10"/>
  <c r="H304" i="10" s="1"/>
  <c r="K30" i="10"/>
  <c r="G298" i="10"/>
  <c r="H298" i="10" s="1"/>
  <c r="G296" i="10"/>
  <c r="H296" i="10" s="1"/>
  <c r="G303" i="10"/>
  <c r="H303" i="10" s="1"/>
  <c r="F310" i="10"/>
  <c r="E310" i="10"/>
  <c r="B314" i="10"/>
  <c r="Q314" i="10" s="1"/>
  <c r="E302" i="10"/>
  <c r="F302" i="10"/>
  <c r="F315" i="10"/>
  <c r="E315" i="10"/>
  <c r="B320" i="10"/>
  <c r="Q320" i="10" s="1"/>
  <c r="F308" i="10"/>
  <c r="E308" i="10"/>
  <c r="F307" i="10"/>
  <c r="E307" i="10"/>
  <c r="B313" i="10"/>
  <c r="Q313" i="10" s="1"/>
  <c r="E301" i="10"/>
  <c r="F301" i="10"/>
  <c r="G293" i="10"/>
  <c r="H293" i="10" s="1"/>
  <c r="I293" i="10" s="1"/>
  <c r="G295" i="10"/>
  <c r="H295" i="10" s="1"/>
  <c r="G289" i="10"/>
  <c r="H289" i="10" s="1"/>
  <c r="F316" i="10"/>
  <c r="E316" i="10"/>
  <c r="G287" i="10"/>
  <c r="H287" i="10" s="1"/>
  <c r="I287" i="10" s="1"/>
  <c r="B311" i="10"/>
  <c r="Q311" i="10" s="1"/>
  <c r="F299" i="10"/>
  <c r="E299" i="10"/>
  <c r="E294" i="10"/>
  <c r="F294" i="10"/>
  <c r="B306" i="10"/>
  <c r="G282" i="10"/>
  <c r="G290" i="10"/>
  <c r="H290" i="10" s="1"/>
  <c r="B317" i="10"/>
  <c r="Q317" i="10" s="1"/>
  <c r="F305" i="10"/>
  <c r="E305" i="10"/>
  <c r="B309" i="10"/>
  <c r="Q309" i="10" s="1"/>
  <c r="F297" i="10"/>
  <c r="E297" i="10"/>
  <c r="B312" i="10"/>
  <c r="Q312" i="10" s="1"/>
  <c r="F300" i="10"/>
  <c r="E300" i="10"/>
  <c r="B328" i="10"/>
  <c r="Q328" i="10" s="1"/>
  <c r="B327" i="10"/>
  <c r="Q327" i="10" s="1"/>
  <c r="B322" i="10"/>
  <c r="Q322" i="10" s="1"/>
  <c r="B319" i="10"/>
  <c r="Q319" i="10" s="1"/>
  <c r="M24" i="7" l="1"/>
  <c r="M28" i="7"/>
  <c r="J25" i="7"/>
  <c r="J26" i="7" s="1"/>
  <c r="J27" i="7" s="1"/>
  <c r="J28" i="7" s="1"/>
  <c r="J29" i="7" s="1"/>
  <c r="J30" i="7" s="1"/>
  <c r="M27" i="7"/>
  <c r="M25" i="7"/>
  <c r="M30" i="7"/>
  <c r="M26" i="7"/>
  <c r="M23" i="7"/>
  <c r="N23" i="7" s="1"/>
  <c r="K23" i="7"/>
  <c r="K24" i="7" s="1"/>
  <c r="K25" i="7" s="1"/>
  <c r="K26" i="7" s="1"/>
  <c r="K27" i="7" s="1"/>
  <c r="K28" i="7" s="1"/>
  <c r="K29" i="7" s="1"/>
  <c r="K30" i="7" s="1"/>
  <c r="L23" i="7"/>
  <c r="L24" i="7" s="1"/>
  <c r="L25" i="7" s="1"/>
  <c r="L26" i="7" s="1"/>
  <c r="L27" i="7" s="1"/>
  <c r="L28" i="7" s="1"/>
  <c r="L29" i="7" s="1"/>
  <c r="L30" i="7" s="1"/>
  <c r="M29" i="7"/>
  <c r="I289" i="10"/>
  <c r="I270" i="10"/>
  <c r="I271" i="10"/>
  <c r="H282" i="10"/>
  <c r="I282" i="10" s="1"/>
  <c r="N27" i="10"/>
  <c r="O26" i="10"/>
  <c r="P26" i="10" s="1"/>
  <c r="I304" i="10"/>
  <c r="J28" i="10"/>
  <c r="L27" i="10"/>
  <c r="M27" i="10" s="1"/>
  <c r="I290" i="10"/>
  <c r="G308" i="10"/>
  <c r="H308" i="10" s="1"/>
  <c r="G310" i="10"/>
  <c r="H310" i="10" s="1"/>
  <c r="I286" i="10"/>
  <c r="I288" i="10"/>
  <c r="I296" i="10"/>
  <c r="I291" i="10"/>
  <c r="G297" i="10"/>
  <c r="H297" i="10" s="1"/>
  <c r="I297" i="10" s="1"/>
  <c r="G307" i="10"/>
  <c r="H307" i="10" s="1"/>
  <c r="A306" i="10"/>
  <c r="Q306" i="10"/>
  <c r="G315" i="10"/>
  <c r="H315" i="10" s="1"/>
  <c r="K31" i="10"/>
  <c r="G305" i="10"/>
  <c r="H305" i="10" s="1"/>
  <c r="I305" i="10" s="1"/>
  <c r="G299" i="10"/>
  <c r="H299" i="10" s="1"/>
  <c r="I299" i="10" s="1"/>
  <c r="G300" i="10"/>
  <c r="H300" i="10" s="1"/>
  <c r="B323" i="10"/>
  <c r="Q323" i="10" s="1"/>
  <c r="E311" i="10"/>
  <c r="F311" i="10"/>
  <c r="B329" i="10"/>
  <c r="Q329" i="10" s="1"/>
  <c r="F317" i="10"/>
  <c r="E317" i="10"/>
  <c r="G302" i="10"/>
  <c r="H302" i="10" s="1"/>
  <c r="I303" i="10" s="1"/>
  <c r="E327" i="10"/>
  <c r="F327" i="10"/>
  <c r="B326" i="10"/>
  <c r="Q326" i="10" s="1"/>
  <c r="F314" i="10"/>
  <c r="E314" i="10"/>
  <c r="E319" i="10"/>
  <c r="F319" i="10"/>
  <c r="B332" i="10"/>
  <c r="Q332" i="10" s="1"/>
  <c r="E320" i="10"/>
  <c r="F320" i="10"/>
  <c r="F328" i="10"/>
  <c r="E328" i="10"/>
  <c r="G301" i="10"/>
  <c r="H301" i="10" s="1"/>
  <c r="B325" i="10"/>
  <c r="Q325" i="10" s="1"/>
  <c r="E313" i="10"/>
  <c r="F313" i="10"/>
  <c r="B324" i="10"/>
  <c r="Q324" i="10" s="1"/>
  <c r="E312" i="10"/>
  <c r="F312" i="10"/>
  <c r="G316" i="10"/>
  <c r="H316" i="10" s="1"/>
  <c r="F306" i="10"/>
  <c r="E306" i="10"/>
  <c r="B318" i="10"/>
  <c r="F322" i="10"/>
  <c r="E322" i="10"/>
  <c r="B321" i="10"/>
  <c r="Q321" i="10" s="1"/>
  <c r="F309" i="10"/>
  <c r="E309" i="10"/>
  <c r="G294" i="10"/>
  <c r="B340" i="10"/>
  <c r="Q340" i="10" s="1"/>
  <c r="B339" i="10"/>
  <c r="Q339" i="10" s="1"/>
  <c r="B334" i="10"/>
  <c r="Q334" i="10" s="1"/>
  <c r="B331" i="10"/>
  <c r="Q331" i="10" s="1"/>
  <c r="G328" i="10" l="1"/>
  <c r="H328" i="10" s="1"/>
  <c r="N24" i="7"/>
  <c r="N25" i="7" s="1"/>
  <c r="N26" i="7" s="1"/>
  <c r="N27" i="7" s="1"/>
  <c r="N28" i="7" s="1"/>
  <c r="N29" i="7" s="1"/>
  <c r="N30" i="7" s="1"/>
  <c r="G309" i="10"/>
  <c r="H309" i="10" s="1"/>
  <c r="I309" i="10" s="1"/>
  <c r="I316" i="10"/>
  <c r="I300" i="10"/>
  <c r="I283" i="10"/>
  <c r="N28" i="10"/>
  <c r="O27" i="10"/>
  <c r="P27" i="10" s="1"/>
  <c r="H294" i="10"/>
  <c r="I294" i="10" s="1"/>
  <c r="J29" i="10"/>
  <c r="L28" i="10"/>
  <c r="M28" i="10" s="1"/>
  <c r="I301" i="10"/>
  <c r="I308" i="10"/>
  <c r="I302" i="10"/>
  <c r="I298" i="10"/>
  <c r="A318" i="10"/>
  <c r="Q318" i="10"/>
  <c r="G311" i="10"/>
  <c r="H311" i="10" s="1"/>
  <c r="I311" i="10" s="1"/>
  <c r="K32" i="10"/>
  <c r="G322" i="10"/>
  <c r="H322" i="10" s="1"/>
  <c r="G327" i="10"/>
  <c r="H327" i="10" s="1"/>
  <c r="I328" i="10" s="1"/>
  <c r="G320" i="10"/>
  <c r="H320" i="10" s="1"/>
  <c r="G306" i="10"/>
  <c r="G314" i="10"/>
  <c r="H314" i="10" s="1"/>
  <c r="G313" i="10"/>
  <c r="H313" i="10" s="1"/>
  <c r="G317" i="10"/>
  <c r="H317" i="10" s="1"/>
  <c r="I317" i="10" s="1"/>
  <c r="F339" i="10"/>
  <c r="E339" i="10"/>
  <c r="B337" i="10"/>
  <c r="Q337" i="10" s="1"/>
  <c r="F325" i="10"/>
  <c r="E325" i="10"/>
  <c r="B341" i="10"/>
  <c r="Q341" i="10" s="1"/>
  <c r="F329" i="10"/>
  <c r="E329" i="10"/>
  <c r="B344" i="10"/>
  <c r="Q344" i="10" s="1"/>
  <c r="F332" i="10"/>
  <c r="E332" i="10"/>
  <c r="G319" i="10"/>
  <c r="H319" i="10" s="1"/>
  <c r="F334" i="10"/>
  <c r="E334" i="10"/>
  <c r="F318" i="10"/>
  <c r="E318" i="10"/>
  <c r="B330" i="10"/>
  <c r="F331" i="10"/>
  <c r="E331" i="10"/>
  <c r="B336" i="10"/>
  <c r="Q336" i="10" s="1"/>
  <c r="F324" i="10"/>
  <c r="E324" i="10"/>
  <c r="F340" i="10"/>
  <c r="E340" i="10"/>
  <c r="B338" i="10"/>
  <c r="Q338" i="10" s="1"/>
  <c r="F326" i="10"/>
  <c r="E326" i="10"/>
  <c r="B333" i="10"/>
  <c r="Q333" i="10" s="1"/>
  <c r="F321" i="10"/>
  <c r="E321" i="10"/>
  <c r="G312" i="10"/>
  <c r="H312" i="10" s="1"/>
  <c r="B335" i="10"/>
  <c r="Q335" i="10" s="1"/>
  <c r="F323" i="10"/>
  <c r="E323" i="10"/>
  <c r="B352" i="10"/>
  <c r="Q352" i="10" s="1"/>
  <c r="B351" i="10"/>
  <c r="Q351" i="10" s="1"/>
  <c r="B346" i="10"/>
  <c r="Q346" i="10" s="1"/>
  <c r="B343" i="10"/>
  <c r="Q343" i="10" s="1"/>
  <c r="I310" i="10" l="1"/>
  <c r="I295" i="10"/>
  <c r="G324" i="10"/>
  <c r="H324" i="10" s="1"/>
  <c r="G334" i="10"/>
  <c r="H334" i="10" s="1"/>
  <c r="J30" i="10"/>
  <c r="L29" i="10"/>
  <c r="M29" i="10" s="1"/>
  <c r="H306" i="10"/>
  <c r="I306" i="10" s="1"/>
  <c r="N29" i="10"/>
  <c r="O28" i="10"/>
  <c r="P28" i="10" s="1"/>
  <c r="I312" i="10"/>
  <c r="I314" i="10"/>
  <c r="I313" i="10"/>
  <c r="I315" i="10"/>
  <c r="I320" i="10"/>
  <c r="G340" i="10"/>
  <c r="H340" i="10" s="1"/>
  <c r="G318" i="10"/>
  <c r="G325" i="10"/>
  <c r="H325" i="10" s="1"/>
  <c r="A330" i="10"/>
  <c r="Q330" i="10"/>
  <c r="G323" i="10"/>
  <c r="H323" i="10" s="1"/>
  <c r="I323" i="10" s="1"/>
  <c r="G339" i="10"/>
  <c r="H339" i="10" s="1"/>
  <c r="K33" i="10"/>
  <c r="G326" i="10"/>
  <c r="H326" i="10" s="1"/>
  <c r="G331" i="10"/>
  <c r="H331" i="10" s="1"/>
  <c r="G332" i="10"/>
  <c r="H332" i="10" s="1"/>
  <c r="G329" i="10"/>
  <c r="H329" i="10" s="1"/>
  <c r="I329" i="10" s="1"/>
  <c r="G321" i="10"/>
  <c r="H321" i="10" s="1"/>
  <c r="I321" i="10" s="1"/>
  <c r="B347" i="10"/>
  <c r="Q347" i="10" s="1"/>
  <c r="F335" i="10"/>
  <c r="E335" i="10"/>
  <c r="F343" i="10"/>
  <c r="E343" i="10"/>
  <c r="B353" i="10"/>
  <c r="Q353" i="10" s="1"/>
  <c r="F341" i="10"/>
  <c r="E341" i="10"/>
  <c r="B349" i="10"/>
  <c r="Q349" i="10" s="1"/>
  <c r="E337" i="10"/>
  <c r="F337" i="10"/>
  <c r="F351" i="10"/>
  <c r="E351" i="10"/>
  <c r="F346" i="10"/>
  <c r="E346" i="10"/>
  <c r="B345" i="10"/>
  <c r="Q345" i="10" s="1"/>
  <c r="F333" i="10"/>
  <c r="E333" i="10"/>
  <c r="B348" i="10"/>
  <c r="Q348" i="10" s="1"/>
  <c r="F336" i="10"/>
  <c r="E336" i="10"/>
  <c r="F352" i="10"/>
  <c r="E352" i="10"/>
  <c r="B350" i="10"/>
  <c r="Q350" i="10" s="1"/>
  <c r="F338" i="10"/>
  <c r="E338" i="10"/>
  <c r="E330" i="10"/>
  <c r="F330" i="10"/>
  <c r="B342" i="10"/>
  <c r="B356" i="10"/>
  <c r="Q356" i="10" s="1"/>
  <c r="F344" i="10"/>
  <c r="E344" i="10"/>
  <c r="B364" i="10"/>
  <c r="Q364" i="10" s="1"/>
  <c r="B363" i="10"/>
  <c r="Q363" i="10" s="1"/>
  <c r="B358" i="10"/>
  <c r="Q358" i="10" s="1"/>
  <c r="B355" i="10"/>
  <c r="Q355" i="10" s="1"/>
  <c r="G335" i="10" l="1"/>
  <c r="H335" i="10" s="1"/>
  <c r="I335" i="10" s="1"/>
  <c r="G352" i="10"/>
  <c r="H352" i="10" s="1"/>
  <c r="I325" i="10"/>
  <c r="I307" i="10"/>
  <c r="I322" i="10"/>
  <c r="N30" i="10"/>
  <c r="O29" i="10"/>
  <c r="P29" i="10" s="1"/>
  <c r="I324" i="10"/>
  <c r="I326" i="10"/>
  <c r="J31" i="10"/>
  <c r="L30" i="10"/>
  <c r="M30" i="10" s="1"/>
  <c r="H318" i="10"/>
  <c r="I318" i="10" s="1"/>
  <c r="I332" i="10"/>
  <c r="I327" i="10"/>
  <c r="I340" i="10"/>
  <c r="G344" i="10"/>
  <c r="H344" i="10" s="1"/>
  <c r="G341" i="10"/>
  <c r="H341" i="10" s="1"/>
  <c r="I341" i="10" s="1"/>
  <c r="A342" i="10"/>
  <c r="Q342" i="10"/>
  <c r="I34" i="7"/>
  <c r="I32" i="7"/>
  <c r="I31" i="7"/>
  <c r="H31" i="7"/>
  <c r="J31" i="7" s="1"/>
  <c r="H33" i="7"/>
  <c r="H34" i="7"/>
  <c r="I33" i="7"/>
  <c r="H32" i="7"/>
  <c r="G338" i="10"/>
  <c r="H338" i="10" s="1"/>
  <c r="I339" i="10" s="1"/>
  <c r="G333" i="10"/>
  <c r="H333" i="10" s="1"/>
  <c r="G346" i="10"/>
  <c r="H346" i="10" s="1"/>
  <c r="K34" i="10"/>
  <c r="G336" i="10"/>
  <c r="H336" i="10" s="1"/>
  <c r="G351" i="10"/>
  <c r="H351" i="10" s="1"/>
  <c r="G343" i="10"/>
  <c r="H343" i="10" s="1"/>
  <c r="B357" i="10"/>
  <c r="Q357" i="10" s="1"/>
  <c r="F345" i="10"/>
  <c r="E345" i="10"/>
  <c r="F342" i="10"/>
  <c r="E342" i="10"/>
  <c r="B354" i="10"/>
  <c r="B365" i="10"/>
  <c r="Q365" i="10" s="1"/>
  <c r="F353" i="10"/>
  <c r="E353" i="10"/>
  <c r="B360" i="10"/>
  <c r="Q360" i="10" s="1"/>
  <c r="E348" i="10"/>
  <c r="F348" i="10"/>
  <c r="F356" i="10"/>
  <c r="E356" i="10"/>
  <c r="F358" i="10"/>
  <c r="E358" i="10"/>
  <c r="B362" i="10"/>
  <c r="Q362" i="10" s="1"/>
  <c r="F350" i="10"/>
  <c r="E350" i="10"/>
  <c r="F355" i="10"/>
  <c r="E355" i="10"/>
  <c r="G330" i="10"/>
  <c r="F363" i="10"/>
  <c r="E363" i="10"/>
  <c r="G337" i="10"/>
  <c r="H337" i="10" s="1"/>
  <c r="F364" i="10"/>
  <c r="E364" i="10"/>
  <c r="B361" i="10"/>
  <c r="Q361" i="10" s="1"/>
  <c r="F349" i="10"/>
  <c r="E349" i="10"/>
  <c r="B359" i="10"/>
  <c r="Q359" i="10" s="1"/>
  <c r="F347" i="10"/>
  <c r="E347" i="10"/>
  <c r="I352" i="10" l="1"/>
  <c r="I336" i="10"/>
  <c r="M33" i="7"/>
  <c r="M32" i="7"/>
  <c r="M34" i="7"/>
  <c r="M31" i="7"/>
  <c r="N31" i="7" s="1"/>
  <c r="L31" i="7"/>
  <c r="L32" i="7" s="1"/>
  <c r="L33" i="7" s="1"/>
  <c r="L34" i="7" s="1"/>
  <c r="K31" i="7"/>
  <c r="K32" i="7" s="1"/>
  <c r="K33" i="7" s="1"/>
  <c r="K34" i="7" s="1"/>
  <c r="J32" i="7"/>
  <c r="J33" i="7" s="1"/>
  <c r="J34" i="7" s="1"/>
  <c r="I319" i="10"/>
  <c r="G355" i="10"/>
  <c r="H355" i="10" s="1"/>
  <c r="G342" i="10"/>
  <c r="J32" i="10"/>
  <c r="L31" i="10"/>
  <c r="M31" i="10" s="1"/>
  <c r="N31" i="10"/>
  <c r="O30" i="10"/>
  <c r="P30" i="10" s="1"/>
  <c r="H330" i="10"/>
  <c r="I330" i="10" s="1"/>
  <c r="I333" i="10"/>
  <c r="I334" i="10"/>
  <c r="I337" i="10"/>
  <c r="I338" i="10"/>
  <c r="I344" i="10"/>
  <c r="G364" i="10"/>
  <c r="H364" i="10" s="1"/>
  <c r="G350" i="10"/>
  <c r="H350" i="10" s="1"/>
  <c r="I351" i="10" s="1"/>
  <c r="G345" i="10"/>
  <c r="H345" i="10" s="1"/>
  <c r="I345" i="10" s="1"/>
  <c r="G356" i="10"/>
  <c r="H356" i="10" s="1"/>
  <c r="A354" i="10"/>
  <c r="Q354" i="10"/>
  <c r="G363" i="10"/>
  <c r="H363" i="10" s="1"/>
  <c r="G358" i="10"/>
  <c r="H358" i="10" s="1"/>
  <c r="K35" i="10"/>
  <c r="F359" i="10"/>
  <c r="E359" i="10"/>
  <c r="G349" i="10"/>
  <c r="H349" i="10" s="1"/>
  <c r="F354" i="10"/>
  <c r="E354" i="10"/>
  <c r="F361" i="10"/>
  <c r="E361" i="10"/>
  <c r="G348" i="10"/>
  <c r="H348" i="10" s="1"/>
  <c r="F360" i="10"/>
  <c r="E360" i="10"/>
  <c r="F365" i="10"/>
  <c r="E365" i="10"/>
  <c r="G347" i="10"/>
  <c r="H347" i="10" s="1"/>
  <c r="I347" i="10" s="1"/>
  <c r="F362" i="10"/>
  <c r="E362" i="10"/>
  <c r="G353" i="10"/>
  <c r="H353" i="10" s="1"/>
  <c r="I353" i="10" s="1"/>
  <c r="F357" i="10"/>
  <c r="E357" i="10"/>
  <c r="N32" i="7" l="1"/>
  <c r="N33" i="7" s="1"/>
  <c r="N34" i="7" s="1"/>
  <c r="H342" i="10"/>
  <c r="I342" i="10" s="1"/>
  <c r="I356" i="10"/>
  <c r="I346" i="10"/>
  <c r="N32" i="10"/>
  <c r="O31" i="10"/>
  <c r="P31" i="10" s="1"/>
  <c r="G360" i="10"/>
  <c r="H360" i="10" s="1"/>
  <c r="G359" i="10"/>
  <c r="H359" i="10" s="1"/>
  <c r="I359" i="10" s="1"/>
  <c r="I331" i="10"/>
  <c r="J33" i="10"/>
  <c r="L32" i="10"/>
  <c r="M32" i="10" s="1"/>
  <c r="I349" i="10"/>
  <c r="I364" i="10"/>
  <c r="I350" i="10"/>
  <c r="I348" i="10"/>
  <c r="G354" i="10"/>
  <c r="G357" i="10"/>
  <c r="H357" i="10" s="1"/>
  <c r="I357" i="10" s="1"/>
  <c r="H36" i="7"/>
  <c r="I35" i="7"/>
  <c r="H35" i="7"/>
  <c r="J35" i="7" s="1"/>
  <c r="I36" i="7"/>
  <c r="K36" i="10"/>
  <c r="G362" i="10"/>
  <c r="H362" i="10" s="1"/>
  <c r="G361" i="10"/>
  <c r="H361" i="10" s="1"/>
  <c r="G365" i="10"/>
  <c r="H365" i="10" s="1"/>
  <c r="I365" i="10" s="1"/>
  <c r="I343" i="10" l="1"/>
  <c r="J36" i="7"/>
  <c r="M35" i="7"/>
  <c r="N35" i="7" s="1"/>
  <c r="L35" i="7"/>
  <c r="L36" i="7" s="1"/>
  <c r="K35" i="7"/>
  <c r="K36" i="7" s="1"/>
  <c r="M36" i="7"/>
  <c r="I361" i="10"/>
  <c r="H354" i="10"/>
  <c r="I354" i="10" s="1"/>
  <c r="J34" i="10"/>
  <c r="L33" i="10"/>
  <c r="M33" i="10" s="1"/>
  <c r="I360" i="10"/>
  <c r="N33" i="10"/>
  <c r="O32" i="10"/>
  <c r="P32" i="10" s="1"/>
  <c r="I362" i="10"/>
  <c r="I363" i="10"/>
  <c r="I358" i="10"/>
  <c r="K37" i="10"/>
  <c r="N36" i="7" l="1"/>
  <c r="I355" i="10"/>
  <c r="I4" i="10" s="1"/>
  <c r="J35" i="10"/>
  <c r="L34" i="10"/>
  <c r="M34" i="10" s="1"/>
  <c r="N34" i="10"/>
  <c r="O33" i="10"/>
  <c r="P33" i="10" s="1"/>
  <c r="K38" i="10"/>
  <c r="C31" i="7" l="1"/>
  <c r="C39" i="7" s="1"/>
  <c r="C40" i="7" s="1"/>
  <c r="N35" i="10"/>
  <c r="O34" i="10"/>
  <c r="P34" i="10" s="1"/>
  <c r="J36" i="10"/>
  <c r="L35" i="10"/>
  <c r="M35" i="10" s="1"/>
  <c r="K39" i="10"/>
  <c r="J37" i="10" l="1"/>
  <c r="L36" i="10"/>
  <c r="M36" i="10" s="1"/>
  <c r="N36" i="10"/>
  <c r="O35" i="10"/>
  <c r="P35" i="10" s="1"/>
  <c r="K40" i="10"/>
  <c r="N37" i="10" l="1"/>
  <c r="O36" i="10"/>
  <c r="P36" i="10" s="1"/>
  <c r="J38" i="10"/>
  <c r="L37" i="10"/>
  <c r="M37" i="10" s="1"/>
  <c r="K41" i="10"/>
  <c r="J39" i="10" l="1"/>
  <c r="L38" i="10"/>
  <c r="M38" i="10" s="1"/>
  <c r="N38" i="10"/>
  <c r="O37" i="10"/>
  <c r="P37" i="10" s="1"/>
  <c r="K42" i="10"/>
  <c r="N39" i="10" l="1"/>
  <c r="O38" i="10"/>
  <c r="P38" i="10" s="1"/>
  <c r="J40" i="10"/>
  <c r="L39" i="10"/>
  <c r="M39" i="10" s="1"/>
  <c r="K43" i="10"/>
  <c r="J41" i="10" l="1"/>
  <c r="L40" i="10"/>
  <c r="M40" i="10" s="1"/>
  <c r="N40" i="10"/>
  <c r="O39" i="10"/>
  <c r="P39" i="10" s="1"/>
  <c r="K44" i="10"/>
  <c r="N41" i="10" l="1"/>
  <c r="O40" i="10"/>
  <c r="P40" i="10" s="1"/>
  <c r="J42" i="10"/>
  <c r="L41" i="10"/>
  <c r="M41" i="10" s="1"/>
  <c r="K45" i="10"/>
  <c r="J43" i="10" l="1"/>
  <c r="L42" i="10"/>
  <c r="M42" i="10" s="1"/>
  <c r="N42" i="10"/>
  <c r="O41" i="10"/>
  <c r="P41" i="10" s="1"/>
  <c r="K46" i="10"/>
  <c r="N43" i="10" l="1"/>
  <c r="O42" i="10"/>
  <c r="P42" i="10" s="1"/>
  <c r="J44" i="10"/>
  <c r="L43" i="10"/>
  <c r="M43" i="10" s="1"/>
  <c r="K47" i="10"/>
  <c r="J45" i="10" l="1"/>
  <c r="L44" i="10"/>
  <c r="M44" i="10" s="1"/>
  <c r="N44" i="10"/>
  <c r="O43" i="10"/>
  <c r="P43" i="10" s="1"/>
  <c r="K48" i="10"/>
  <c r="N45" i="10" l="1"/>
  <c r="O44" i="10"/>
  <c r="P44" i="10" s="1"/>
  <c r="J46" i="10"/>
  <c r="L45" i="10"/>
  <c r="M45" i="10" s="1"/>
  <c r="K49" i="10"/>
  <c r="J47" i="10" l="1"/>
  <c r="L46" i="10"/>
  <c r="M46" i="10" s="1"/>
  <c r="N46" i="10"/>
  <c r="O45" i="10"/>
  <c r="P45" i="10" s="1"/>
  <c r="K50" i="10"/>
  <c r="N47" i="10" l="1"/>
  <c r="O46" i="10"/>
  <c r="P46" i="10" s="1"/>
  <c r="J48" i="10"/>
  <c r="L47" i="10"/>
  <c r="M47" i="10" s="1"/>
  <c r="K51" i="10"/>
  <c r="J49" i="10" l="1"/>
  <c r="L48" i="10"/>
  <c r="M48" i="10" s="1"/>
  <c r="N48" i="10"/>
  <c r="O47" i="10"/>
  <c r="P47" i="10" s="1"/>
  <c r="K52" i="10"/>
  <c r="N49" i="10" l="1"/>
  <c r="O48" i="10"/>
  <c r="P48" i="10" s="1"/>
  <c r="J50" i="10"/>
  <c r="L49" i="10"/>
  <c r="M49" i="10" s="1"/>
  <c r="K53" i="10"/>
  <c r="J51" i="10" l="1"/>
  <c r="L50" i="10"/>
  <c r="M50" i="10" s="1"/>
  <c r="N50" i="10"/>
  <c r="O49" i="10"/>
  <c r="P49" i="10" s="1"/>
  <c r="K54" i="10"/>
  <c r="N51" i="10" l="1"/>
  <c r="O50" i="10"/>
  <c r="P50" i="10" s="1"/>
  <c r="J52" i="10"/>
  <c r="L51" i="10"/>
  <c r="M51" i="10" s="1"/>
  <c r="K55" i="10"/>
  <c r="J53" i="10" l="1"/>
  <c r="L52" i="10"/>
  <c r="M52" i="10" s="1"/>
  <c r="N52" i="10"/>
  <c r="O51" i="10"/>
  <c r="P51" i="10" s="1"/>
  <c r="K56" i="10"/>
  <c r="N53" i="10" l="1"/>
  <c r="O52" i="10"/>
  <c r="P52" i="10" s="1"/>
  <c r="J54" i="10"/>
  <c r="L53" i="10"/>
  <c r="M53" i="10" s="1"/>
  <c r="K57" i="10"/>
  <c r="J55" i="10" l="1"/>
  <c r="L54" i="10"/>
  <c r="M54" i="10" s="1"/>
  <c r="N54" i="10"/>
  <c r="O53" i="10"/>
  <c r="P53" i="10" s="1"/>
  <c r="K58" i="10"/>
  <c r="N55" i="10" l="1"/>
  <c r="O54" i="10"/>
  <c r="P54" i="10" s="1"/>
  <c r="J56" i="10"/>
  <c r="L55" i="10"/>
  <c r="M55" i="10" s="1"/>
  <c r="K59" i="10"/>
  <c r="N56" i="10" l="1"/>
  <c r="O55" i="10"/>
  <c r="P55" i="10" s="1"/>
  <c r="J57" i="10"/>
  <c r="L56" i="10"/>
  <c r="M56" i="10" s="1"/>
  <c r="K60" i="10"/>
  <c r="J58" i="10" l="1"/>
  <c r="L57" i="10"/>
  <c r="M57" i="10" s="1"/>
  <c r="N57" i="10"/>
  <c r="O56" i="10"/>
  <c r="P56" i="10" s="1"/>
  <c r="K61" i="10"/>
  <c r="N58" i="10" l="1"/>
  <c r="O57" i="10"/>
  <c r="P57" i="10" s="1"/>
  <c r="J59" i="10"/>
  <c r="L58" i="10"/>
  <c r="M58" i="10" s="1"/>
  <c r="K62" i="10"/>
  <c r="J60" i="10" l="1"/>
  <c r="L59" i="10"/>
  <c r="M59" i="10" s="1"/>
  <c r="N59" i="10"/>
  <c r="O58" i="10"/>
  <c r="P58" i="10" s="1"/>
  <c r="K63" i="10"/>
  <c r="N60" i="10" l="1"/>
  <c r="O59" i="10"/>
  <c r="P59" i="10" s="1"/>
  <c r="J61" i="10"/>
  <c r="L60" i="10"/>
  <c r="M60" i="10" s="1"/>
  <c r="K64" i="10"/>
  <c r="J62" i="10" l="1"/>
  <c r="L61" i="10"/>
  <c r="M61" i="10" s="1"/>
  <c r="N61" i="10"/>
  <c r="O60" i="10"/>
  <c r="P60" i="10" s="1"/>
  <c r="K65" i="10"/>
  <c r="N62" i="10" l="1"/>
  <c r="O61" i="10"/>
  <c r="P61" i="10" s="1"/>
  <c r="J63" i="10"/>
  <c r="L62" i="10"/>
  <c r="M62" i="10" s="1"/>
  <c r="K66" i="10"/>
  <c r="J64" i="10" l="1"/>
  <c r="L63" i="10"/>
  <c r="M63" i="10" s="1"/>
  <c r="N63" i="10"/>
  <c r="O62" i="10"/>
  <c r="P62" i="10" s="1"/>
  <c r="K67" i="10"/>
  <c r="N64" i="10" l="1"/>
  <c r="O63" i="10"/>
  <c r="P63" i="10" s="1"/>
  <c r="J65" i="10"/>
  <c r="L64" i="10"/>
  <c r="M64" i="10" s="1"/>
  <c r="K68" i="10"/>
  <c r="J66" i="10" l="1"/>
  <c r="L65" i="10"/>
  <c r="M65" i="10" s="1"/>
  <c r="N65" i="10"/>
  <c r="O64" i="10"/>
  <c r="P64" i="10" s="1"/>
  <c r="K69" i="10"/>
  <c r="N66" i="10" l="1"/>
  <c r="O65" i="10"/>
  <c r="P65" i="10" s="1"/>
  <c r="J67" i="10"/>
  <c r="L66" i="10"/>
  <c r="M66" i="10" s="1"/>
  <c r="K70" i="10"/>
  <c r="J68" i="10" l="1"/>
  <c r="L67" i="10"/>
  <c r="M67" i="10" s="1"/>
  <c r="N67" i="10"/>
  <c r="O66" i="10"/>
  <c r="P66" i="10" s="1"/>
  <c r="K71" i="10"/>
  <c r="N68" i="10" l="1"/>
  <c r="O67" i="10"/>
  <c r="P67" i="10" s="1"/>
  <c r="J69" i="10"/>
  <c r="L68" i="10"/>
  <c r="M68" i="10" s="1"/>
  <c r="K72" i="10"/>
  <c r="J70" i="10" l="1"/>
  <c r="L69" i="10"/>
  <c r="M69" i="10" s="1"/>
  <c r="N69" i="10"/>
  <c r="O68" i="10"/>
  <c r="P68" i="10" s="1"/>
  <c r="K73" i="10"/>
  <c r="N70" i="10" l="1"/>
  <c r="O69" i="10"/>
  <c r="P69" i="10" s="1"/>
  <c r="J71" i="10"/>
  <c r="L70" i="10"/>
  <c r="M70" i="10" s="1"/>
  <c r="K74" i="10"/>
  <c r="J72" i="10" l="1"/>
  <c r="L71" i="10"/>
  <c r="M71" i="10" s="1"/>
  <c r="N71" i="10"/>
  <c r="O70" i="10"/>
  <c r="P70" i="10" s="1"/>
  <c r="K75" i="10"/>
  <c r="N72" i="10" l="1"/>
  <c r="O71" i="10"/>
  <c r="P71" i="10" s="1"/>
  <c r="J73" i="10"/>
  <c r="L72" i="10"/>
  <c r="M72" i="10" s="1"/>
  <c r="K76" i="10"/>
  <c r="J74" i="10" l="1"/>
  <c r="L73" i="10"/>
  <c r="M73" i="10" s="1"/>
  <c r="N73" i="10"/>
  <c r="O72" i="10"/>
  <c r="P72" i="10" s="1"/>
  <c r="K77" i="10"/>
  <c r="N74" i="10" l="1"/>
  <c r="O73" i="10"/>
  <c r="P73" i="10" s="1"/>
  <c r="J75" i="10"/>
  <c r="L74" i="10"/>
  <c r="M74" i="10" s="1"/>
  <c r="K78" i="10"/>
  <c r="J76" i="10" l="1"/>
  <c r="L75" i="10"/>
  <c r="M75" i="10" s="1"/>
  <c r="N75" i="10"/>
  <c r="O74" i="10"/>
  <c r="P74" i="10" s="1"/>
  <c r="K79" i="10"/>
  <c r="N76" i="10" l="1"/>
  <c r="O75" i="10"/>
  <c r="P75" i="10" s="1"/>
  <c r="J77" i="10"/>
  <c r="L76" i="10"/>
  <c r="M76" i="10" s="1"/>
  <c r="K80" i="10"/>
  <c r="J78" i="10" l="1"/>
  <c r="L77" i="10"/>
  <c r="M77" i="10" s="1"/>
  <c r="N77" i="10"/>
  <c r="O76" i="10"/>
  <c r="P76" i="10" s="1"/>
  <c r="K81" i="10"/>
  <c r="N78" i="10" l="1"/>
  <c r="O77" i="10"/>
  <c r="P77" i="10" s="1"/>
  <c r="J79" i="10"/>
  <c r="L78" i="10"/>
  <c r="M78" i="10" s="1"/>
  <c r="K82" i="10"/>
  <c r="J80" i="10" l="1"/>
  <c r="L79" i="10"/>
  <c r="M79" i="10" s="1"/>
  <c r="N79" i="10"/>
  <c r="O78" i="10"/>
  <c r="P78" i="10" s="1"/>
  <c r="K83" i="10"/>
  <c r="N80" i="10" l="1"/>
  <c r="O79" i="10"/>
  <c r="P79" i="10" s="1"/>
  <c r="J81" i="10"/>
  <c r="L80" i="10"/>
  <c r="M80" i="10" s="1"/>
  <c r="K84" i="10"/>
  <c r="J82" i="10" l="1"/>
  <c r="L81" i="10"/>
  <c r="M81" i="10" s="1"/>
  <c r="N81" i="10"/>
  <c r="O80" i="10"/>
  <c r="P80" i="10" s="1"/>
  <c r="K85" i="10"/>
  <c r="N82" i="10" l="1"/>
  <c r="O81" i="10"/>
  <c r="P81" i="10" s="1"/>
  <c r="J83" i="10"/>
  <c r="L82" i="10"/>
  <c r="M82" i="10" s="1"/>
  <c r="K86" i="10"/>
  <c r="J84" i="10" l="1"/>
  <c r="L83" i="10"/>
  <c r="M83" i="10" s="1"/>
  <c r="N83" i="10"/>
  <c r="O82" i="10"/>
  <c r="P82" i="10" s="1"/>
  <c r="K87" i="10"/>
  <c r="N84" i="10" l="1"/>
  <c r="O83" i="10"/>
  <c r="P83" i="10" s="1"/>
  <c r="J85" i="10"/>
  <c r="L84" i="10"/>
  <c r="M84" i="10" s="1"/>
  <c r="K88" i="10"/>
  <c r="J86" i="10" l="1"/>
  <c r="L85" i="10"/>
  <c r="M85" i="10" s="1"/>
  <c r="N85" i="10"/>
  <c r="O84" i="10"/>
  <c r="P84" i="10" s="1"/>
  <c r="K89" i="10"/>
  <c r="N86" i="10" l="1"/>
  <c r="O85" i="10"/>
  <c r="P85" i="10" s="1"/>
  <c r="J87" i="10"/>
  <c r="L86" i="10"/>
  <c r="M86" i="10" s="1"/>
  <c r="K90" i="10"/>
  <c r="J88" i="10" l="1"/>
  <c r="L87" i="10"/>
  <c r="M87" i="10" s="1"/>
  <c r="N87" i="10"/>
  <c r="O86" i="10"/>
  <c r="P86" i="10" s="1"/>
  <c r="K91" i="10"/>
  <c r="N88" i="10" l="1"/>
  <c r="O87" i="10"/>
  <c r="P87" i="10" s="1"/>
  <c r="J89" i="10"/>
  <c r="L88" i="10"/>
  <c r="M88" i="10" s="1"/>
  <c r="K92" i="10"/>
  <c r="J90" i="10" l="1"/>
  <c r="L89" i="10"/>
  <c r="M89" i="10" s="1"/>
  <c r="N89" i="10"/>
  <c r="O88" i="10"/>
  <c r="P88" i="10" s="1"/>
  <c r="K93" i="10"/>
  <c r="N90" i="10" l="1"/>
  <c r="O89" i="10"/>
  <c r="P89" i="10" s="1"/>
  <c r="J91" i="10"/>
  <c r="L90" i="10"/>
  <c r="M90" i="10" s="1"/>
  <c r="K94" i="10"/>
  <c r="J92" i="10" l="1"/>
  <c r="L91" i="10"/>
  <c r="M91" i="10" s="1"/>
  <c r="N91" i="10"/>
  <c r="O90" i="10"/>
  <c r="P90" i="10" s="1"/>
  <c r="K95" i="10"/>
  <c r="N92" i="10" l="1"/>
  <c r="O91" i="10"/>
  <c r="P91" i="10" s="1"/>
  <c r="J93" i="10"/>
  <c r="L92" i="10"/>
  <c r="M92" i="10" s="1"/>
  <c r="K96" i="10"/>
  <c r="J94" i="10" l="1"/>
  <c r="L93" i="10"/>
  <c r="M93" i="10" s="1"/>
  <c r="N93" i="10"/>
  <c r="O92" i="10"/>
  <c r="P92" i="10" s="1"/>
  <c r="K97" i="10"/>
  <c r="N94" i="10" l="1"/>
  <c r="O93" i="10"/>
  <c r="P93" i="10" s="1"/>
  <c r="J95" i="10"/>
  <c r="L94" i="10"/>
  <c r="M94" i="10" s="1"/>
  <c r="K98" i="10"/>
  <c r="J96" i="10" l="1"/>
  <c r="L95" i="10"/>
  <c r="M95" i="10" s="1"/>
  <c r="N95" i="10"/>
  <c r="O94" i="10"/>
  <c r="P94" i="10" s="1"/>
  <c r="K99" i="10"/>
  <c r="N96" i="10" l="1"/>
  <c r="O95" i="10"/>
  <c r="P95" i="10" s="1"/>
  <c r="J97" i="10"/>
  <c r="L96" i="10"/>
  <c r="M96" i="10" s="1"/>
  <c r="K100" i="10"/>
  <c r="J98" i="10" l="1"/>
  <c r="L97" i="10"/>
  <c r="M97" i="10" s="1"/>
  <c r="N97" i="10"/>
  <c r="O96" i="10"/>
  <c r="P96" i="10" s="1"/>
  <c r="K101" i="10"/>
  <c r="N98" i="10" l="1"/>
  <c r="O97" i="10"/>
  <c r="P97" i="10" s="1"/>
  <c r="J99" i="10"/>
  <c r="L98" i="10"/>
  <c r="M98" i="10" s="1"/>
  <c r="K102" i="10"/>
  <c r="J100" i="10" l="1"/>
  <c r="L99" i="10"/>
  <c r="M99" i="10" s="1"/>
  <c r="N99" i="10"/>
  <c r="O98" i="10"/>
  <c r="P98" i="10" s="1"/>
  <c r="K103" i="10"/>
  <c r="N100" i="10" l="1"/>
  <c r="O99" i="10"/>
  <c r="P99" i="10" s="1"/>
  <c r="J101" i="10"/>
  <c r="L100" i="10"/>
  <c r="M100" i="10" s="1"/>
  <c r="K104" i="10"/>
  <c r="J102" i="10" l="1"/>
  <c r="L101" i="10"/>
  <c r="M101" i="10" s="1"/>
  <c r="N101" i="10"/>
  <c r="O100" i="10"/>
  <c r="P100" i="10" s="1"/>
  <c r="K105" i="10"/>
  <c r="N102" i="10" l="1"/>
  <c r="O101" i="10"/>
  <c r="P101" i="10" s="1"/>
  <c r="J103" i="10"/>
  <c r="L102" i="10"/>
  <c r="M102" i="10" s="1"/>
  <c r="K106" i="10"/>
  <c r="J104" i="10" l="1"/>
  <c r="L103" i="10"/>
  <c r="M103" i="10" s="1"/>
  <c r="N103" i="10"/>
  <c r="O102" i="10"/>
  <c r="P102" i="10" s="1"/>
  <c r="K107" i="10"/>
  <c r="N104" i="10" l="1"/>
  <c r="O103" i="10"/>
  <c r="P103" i="10" s="1"/>
  <c r="J105" i="10"/>
  <c r="L104" i="10"/>
  <c r="M104" i="10" s="1"/>
  <c r="K108" i="10"/>
  <c r="J106" i="10" l="1"/>
  <c r="L105" i="10"/>
  <c r="M105" i="10" s="1"/>
  <c r="N105" i="10"/>
  <c r="O104" i="10"/>
  <c r="P104" i="10" s="1"/>
  <c r="K109" i="10"/>
  <c r="N106" i="10" l="1"/>
  <c r="O105" i="10"/>
  <c r="P105" i="10" s="1"/>
  <c r="J107" i="10"/>
  <c r="L106" i="10"/>
  <c r="M106" i="10" s="1"/>
  <c r="K110" i="10"/>
  <c r="J108" i="10" l="1"/>
  <c r="L107" i="10"/>
  <c r="M107" i="10" s="1"/>
  <c r="N107" i="10"/>
  <c r="O106" i="10"/>
  <c r="P106" i="10" s="1"/>
  <c r="K111" i="10"/>
  <c r="N108" i="10" l="1"/>
  <c r="O107" i="10"/>
  <c r="P107" i="10" s="1"/>
  <c r="J109" i="10"/>
  <c r="L108" i="10"/>
  <c r="M108" i="10" s="1"/>
  <c r="K112" i="10"/>
  <c r="J110" i="10" l="1"/>
  <c r="L109" i="10"/>
  <c r="M109" i="10" s="1"/>
  <c r="N109" i="10"/>
  <c r="O108" i="10"/>
  <c r="P108" i="10" s="1"/>
  <c r="K113" i="10"/>
  <c r="N110" i="10" l="1"/>
  <c r="O109" i="10"/>
  <c r="P109" i="10" s="1"/>
  <c r="J111" i="10"/>
  <c r="L110" i="10"/>
  <c r="M110" i="10" s="1"/>
  <c r="K114" i="10"/>
  <c r="J112" i="10" l="1"/>
  <c r="L111" i="10"/>
  <c r="M111" i="10" s="1"/>
  <c r="N111" i="10"/>
  <c r="O110" i="10"/>
  <c r="P110" i="10" s="1"/>
  <c r="K115" i="10"/>
  <c r="N112" i="10" l="1"/>
  <c r="O111" i="10"/>
  <c r="P111" i="10" s="1"/>
  <c r="J113" i="10"/>
  <c r="L112" i="10"/>
  <c r="M112" i="10" s="1"/>
  <c r="K116" i="10"/>
  <c r="J114" i="10" l="1"/>
  <c r="L113" i="10"/>
  <c r="M113" i="10" s="1"/>
  <c r="N113" i="10"/>
  <c r="O112" i="10"/>
  <c r="P112" i="10" s="1"/>
  <c r="K117" i="10"/>
  <c r="N114" i="10" l="1"/>
  <c r="O113" i="10"/>
  <c r="P113" i="10" s="1"/>
  <c r="J115" i="10"/>
  <c r="L114" i="10"/>
  <c r="M114" i="10" s="1"/>
  <c r="K118" i="10"/>
  <c r="J116" i="10" l="1"/>
  <c r="L115" i="10"/>
  <c r="M115" i="10" s="1"/>
  <c r="N115" i="10"/>
  <c r="O114" i="10"/>
  <c r="P114" i="10" s="1"/>
  <c r="K119" i="10"/>
  <c r="N116" i="10" l="1"/>
  <c r="O115" i="10"/>
  <c r="P115" i="10" s="1"/>
  <c r="J117" i="10"/>
  <c r="L116" i="10"/>
  <c r="M116" i="10" s="1"/>
  <c r="K120" i="10"/>
  <c r="J118" i="10" l="1"/>
  <c r="L117" i="10"/>
  <c r="M117" i="10" s="1"/>
  <c r="N117" i="10"/>
  <c r="O116" i="10"/>
  <c r="P116" i="10" s="1"/>
  <c r="K121" i="10"/>
  <c r="N118" i="10" l="1"/>
  <c r="O117" i="10"/>
  <c r="P117" i="10" s="1"/>
  <c r="J119" i="10"/>
  <c r="L118" i="10"/>
  <c r="M118" i="10" s="1"/>
  <c r="K122" i="10"/>
  <c r="J120" i="10" l="1"/>
  <c r="L119" i="10"/>
  <c r="M119" i="10" s="1"/>
  <c r="N119" i="10"/>
  <c r="O118" i="10"/>
  <c r="P118" i="10" s="1"/>
  <c r="K123" i="10"/>
  <c r="N120" i="10" l="1"/>
  <c r="O119" i="10"/>
  <c r="P119" i="10" s="1"/>
  <c r="J121" i="10"/>
  <c r="L120" i="10"/>
  <c r="M120" i="10" s="1"/>
  <c r="K124" i="10"/>
  <c r="J122" i="10" l="1"/>
  <c r="L121" i="10"/>
  <c r="M121" i="10" s="1"/>
  <c r="N121" i="10"/>
  <c r="O120" i="10"/>
  <c r="P120" i="10" s="1"/>
  <c r="K125" i="10"/>
  <c r="N122" i="10" l="1"/>
  <c r="O121" i="10"/>
  <c r="P121" i="10" s="1"/>
  <c r="J123" i="10"/>
  <c r="L122" i="10"/>
  <c r="M122" i="10" s="1"/>
  <c r="K126" i="10"/>
  <c r="J124" i="10" l="1"/>
  <c r="L123" i="10"/>
  <c r="M123" i="10" s="1"/>
  <c r="N123" i="10"/>
  <c r="O122" i="10"/>
  <c r="P122" i="10" s="1"/>
  <c r="K127" i="10"/>
  <c r="N124" i="10" l="1"/>
  <c r="O123" i="10"/>
  <c r="P123" i="10" s="1"/>
  <c r="J125" i="10"/>
  <c r="L124" i="10"/>
  <c r="M124" i="10" s="1"/>
  <c r="K128" i="10"/>
  <c r="J126" i="10" l="1"/>
  <c r="L125" i="10"/>
  <c r="M125" i="10" s="1"/>
  <c r="N125" i="10"/>
  <c r="O124" i="10"/>
  <c r="P124" i="10" s="1"/>
  <c r="K129" i="10"/>
  <c r="N126" i="10" l="1"/>
  <c r="O125" i="10"/>
  <c r="P125" i="10" s="1"/>
  <c r="J127" i="10"/>
  <c r="L126" i="10"/>
  <c r="M126" i="10" s="1"/>
  <c r="K130" i="10"/>
  <c r="J128" i="10" l="1"/>
  <c r="L127" i="10"/>
  <c r="M127" i="10" s="1"/>
  <c r="N127" i="10"/>
  <c r="O126" i="10"/>
  <c r="P126" i="10" s="1"/>
  <c r="K131" i="10"/>
  <c r="N128" i="10" l="1"/>
  <c r="O127" i="10"/>
  <c r="P127" i="10" s="1"/>
  <c r="J129" i="10"/>
  <c r="L128" i="10"/>
  <c r="M128" i="10" s="1"/>
  <c r="K132" i="10"/>
  <c r="J130" i="10" l="1"/>
  <c r="L129" i="10"/>
  <c r="M129" i="10" s="1"/>
  <c r="N129" i="10"/>
  <c r="O128" i="10"/>
  <c r="P128" i="10" s="1"/>
  <c r="K133" i="10"/>
  <c r="N130" i="10" l="1"/>
  <c r="O129" i="10"/>
  <c r="P129" i="10" s="1"/>
  <c r="J131" i="10"/>
  <c r="L130" i="10"/>
  <c r="M130" i="10" s="1"/>
  <c r="K134" i="10"/>
  <c r="J132" i="10" l="1"/>
  <c r="L131" i="10"/>
  <c r="M131" i="10" s="1"/>
  <c r="N131" i="10"/>
  <c r="O130" i="10"/>
  <c r="P130" i="10" s="1"/>
  <c r="K135" i="10"/>
  <c r="N132" i="10" l="1"/>
  <c r="O131" i="10"/>
  <c r="P131" i="10" s="1"/>
  <c r="J133" i="10"/>
  <c r="L132" i="10"/>
  <c r="M132" i="10" s="1"/>
  <c r="K136" i="10"/>
  <c r="J134" i="10" l="1"/>
  <c r="L133" i="10"/>
  <c r="M133" i="10" s="1"/>
  <c r="N133" i="10"/>
  <c r="O132" i="10"/>
  <c r="P132" i="10" s="1"/>
  <c r="K137" i="10"/>
  <c r="N134" i="10" l="1"/>
  <c r="O133" i="10"/>
  <c r="P133" i="10" s="1"/>
  <c r="J135" i="10"/>
  <c r="L134" i="10"/>
  <c r="M134" i="10" s="1"/>
  <c r="K138" i="10"/>
  <c r="J136" i="10" l="1"/>
  <c r="L135" i="10"/>
  <c r="M135" i="10" s="1"/>
  <c r="N135" i="10"/>
  <c r="O134" i="10"/>
  <c r="P134" i="10" s="1"/>
  <c r="K139" i="10"/>
  <c r="N136" i="10" l="1"/>
  <c r="O135" i="10"/>
  <c r="P135" i="10" s="1"/>
  <c r="J137" i="10"/>
  <c r="L136" i="10"/>
  <c r="M136" i="10" s="1"/>
  <c r="K140" i="10"/>
  <c r="J138" i="10" l="1"/>
  <c r="L137" i="10"/>
  <c r="M137" i="10" s="1"/>
  <c r="N137" i="10"/>
  <c r="O136" i="10"/>
  <c r="P136" i="10" s="1"/>
  <c r="K141" i="10"/>
  <c r="N138" i="10" l="1"/>
  <c r="O137" i="10"/>
  <c r="P137" i="10" s="1"/>
  <c r="J139" i="10"/>
  <c r="L138" i="10"/>
  <c r="M138" i="10" s="1"/>
  <c r="K142" i="10"/>
  <c r="J140" i="10" l="1"/>
  <c r="L139" i="10"/>
  <c r="M139" i="10" s="1"/>
  <c r="N139" i="10"/>
  <c r="O138" i="10"/>
  <c r="P138" i="10" s="1"/>
  <c r="K143" i="10"/>
  <c r="N140" i="10" l="1"/>
  <c r="O139" i="10"/>
  <c r="P139" i="10" s="1"/>
  <c r="J141" i="10"/>
  <c r="L140" i="10"/>
  <c r="M140" i="10" s="1"/>
  <c r="K144" i="10"/>
  <c r="J142" i="10" l="1"/>
  <c r="L141" i="10"/>
  <c r="M141" i="10" s="1"/>
  <c r="N141" i="10"/>
  <c r="O140" i="10"/>
  <c r="P140" i="10" s="1"/>
  <c r="K145" i="10"/>
  <c r="N142" i="10" l="1"/>
  <c r="O141" i="10"/>
  <c r="P141" i="10" s="1"/>
  <c r="J143" i="10"/>
  <c r="L142" i="10"/>
  <c r="M142" i="10" s="1"/>
  <c r="K146" i="10"/>
  <c r="J144" i="10" l="1"/>
  <c r="L143" i="10"/>
  <c r="M143" i="10" s="1"/>
  <c r="N143" i="10"/>
  <c r="O142" i="10"/>
  <c r="P142" i="10" s="1"/>
  <c r="K147" i="10"/>
  <c r="N144" i="10" l="1"/>
  <c r="O143" i="10"/>
  <c r="P143" i="10" s="1"/>
  <c r="J145" i="10"/>
  <c r="L144" i="10"/>
  <c r="M144" i="10" s="1"/>
  <c r="K148" i="10"/>
  <c r="J146" i="10" l="1"/>
  <c r="L145" i="10"/>
  <c r="M145" i="10" s="1"/>
  <c r="N145" i="10"/>
  <c r="O144" i="10"/>
  <c r="P144" i="10" s="1"/>
  <c r="K149" i="10"/>
  <c r="N146" i="10" l="1"/>
  <c r="O145" i="10"/>
  <c r="P145" i="10" s="1"/>
  <c r="J147" i="10"/>
  <c r="L146" i="10"/>
  <c r="M146" i="10" s="1"/>
  <c r="K150" i="10"/>
  <c r="J148" i="10" l="1"/>
  <c r="L147" i="10"/>
  <c r="M147" i="10" s="1"/>
  <c r="N147" i="10"/>
  <c r="O146" i="10"/>
  <c r="P146" i="10" s="1"/>
  <c r="K151" i="10"/>
  <c r="N148" i="10" l="1"/>
  <c r="O147" i="10"/>
  <c r="P147" i="10" s="1"/>
  <c r="J149" i="10"/>
  <c r="L148" i="10"/>
  <c r="M148" i="10" s="1"/>
  <c r="K152" i="10"/>
  <c r="J150" i="10" l="1"/>
  <c r="L149" i="10"/>
  <c r="M149" i="10" s="1"/>
  <c r="N149" i="10"/>
  <c r="O148" i="10"/>
  <c r="P148" i="10" s="1"/>
  <c r="K153" i="10"/>
  <c r="N150" i="10" l="1"/>
  <c r="O149" i="10"/>
  <c r="P149" i="10" s="1"/>
  <c r="J151" i="10"/>
  <c r="L150" i="10"/>
  <c r="M150" i="10" s="1"/>
  <c r="K154" i="10"/>
  <c r="J152" i="10" l="1"/>
  <c r="L151" i="10"/>
  <c r="M151" i="10" s="1"/>
  <c r="N151" i="10"/>
  <c r="O150" i="10"/>
  <c r="P150" i="10" s="1"/>
  <c r="K155" i="10"/>
  <c r="N152" i="10" l="1"/>
  <c r="O151" i="10"/>
  <c r="P151" i="10" s="1"/>
  <c r="J153" i="10"/>
  <c r="L152" i="10"/>
  <c r="M152" i="10" s="1"/>
  <c r="K156" i="10"/>
  <c r="J154" i="10" l="1"/>
  <c r="L153" i="10"/>
  <c r="M153" i="10" s="1"/>
  <c r="N153" i="10"/>
  <c r="O152" i="10"/>
  <c r="P152" i="10" s="1"/>
  <c r="K157" i="10"/>
  <c r="N154" i="10" l="1"/>
  <c r="O153" i="10"/>
  <c r="P153" i="10" s="1"/>
  <c r="J155" i="10"/>
  <c r="L154" i="10"/>
  <c r="M154" i="10" s="1"/>
  <c r="K158" i="10"/>
  <c r="J156" i="10" l="1"/>
  <c r="L155" i="10"/>
  <c r="M155" i="10" s="1"/>
  <c r="N155" i="10"/>
  <c r="O154" i="10"/>
  <c r="P154" i="10" s="1"/>
  <c r="K159" i="10"/>
  <c r="N156" i="10" l="1"/>
  <c r="O155" i="10"/>
  <c r="P155" i="10" s="1"/>
  <c r="J157" i="10"/>
  <c r="L156" i="10"/>
  <c r="M156" i="10" s="1"/>
  <c r="K160" i="10"/>
  <c r="J158" i="10" l="1"/>
  <c r="L157" i="10"/>
  <c r="M157" i="10" s="1"/>
  <c r="N157" i="10"/>
  <c r="O156" i="10"/>
  <c r="P156" i="10" s="1"/>
  <c r="K161" i="10"/>
  <c r="N158" i="10" l="1"/>
  <c r="O157" i="10"/>
  <c r="P157" i="10" s="1"/>
  <c r="J159" i="10"/>
  <c r="L158" i="10"/>
  <c r="M158" i="10" s="1"/>
  <c r="K162" i="10"/>
  <c r="J160" i="10" l="1"/>
  <c r="L159" i="10"/>
  <c r="M159" i="10" s="1"/>
  <c r="N159" i="10"/>
  <c r="O158" i="10"/>
  <c r="P158" i="10" s="1"/>
  <c r="K163" i="10"/>
  <c r="N160" i="10" l="1"/>
  <c r="O159" i="10"/>
  <c r="P159" i="10" s="1"/>
  <c r="J161" i="10"/>
  <c r="L160" i="10"/>
  <c r="M160" i="10" s="1"/>
  <c r="K164" i="10"/>
  <c r="J162" i="10" l="1"/>
  <c r="L161" i="10"/>
  <c r="M161" i="10" s="1"/>
  <c r="N161" i="10"/>
  <c r="O160" i="10"/>
  <c r="P160" i="10" s="1"/>
  <c r="K165" i="10"/>
  <c r="N162" i="10" l="1"/>
  <c r="O161" i="10"/>
  <c r="P161" i="10" s="1"/>
  <c r="J163" i="10"/>
  <c r="L162" i="10"/>
  <c r="M162" i="10" s="1"/>
  <c r="K166" i="10"/>
  <c r="J164" i="10" l="1"/>
  <c r="L163" i="10"/>
  <c r="M163" i="10" s="1"/>
  <c r="N163" i="10"/>
  <c r="O162" i="10"/>
  <c r="P162" i="10" s="1"/>
  <c r="K167" i="10"/>
  <c r="N164" i="10" l="1"/>
  <c r="O163" i="10"/>
  <c r="P163" i="10" s="1"/>
  <c r="J165" i="10"/>
  <c r="L164" i="10"/>
  <c r="M164" i="10" s="1"/>
  <c r="K168" i="10"/>
  <c r="J166" i="10" l="1"/>
  <c r="L165" i="10"/>
  <c r="M165" i="10" s="1"/>
  <c r="N165" i="10"/>
  <c r="O164" i="10"/>
  <c r="P164" i="10" s="1"/>
  <c r="K169" i="10"/>
  <c r="N166" i="10" l="1"/>
  <c r="O165" i="10"/>
  <c r="P165" i="10" s="1"/>
  <c r="J167" i="10"/>
  <c r="L166" i="10"/>
  <c r="M166" i="10" s="1"/>
  <c r="K170" i="10"/>
  <c r="J168" i="10" l="1"/>
  <c r="L167" i="10"/>
  <c r="M167" i="10" s="1"/>
  <c r="N167" i="10"/>
  <c r="O166" i="10"/>
  <c r="P166" i="10" s="1"/>
  <c r="K171" i="10"/>
  <c r="N168" i="10" l="1"/>
  <c r="O167" i="10"/>
  <c r="P167" i="10" s="1"/>
  <c r="J169" i="10"/>
  <c r="L168" i="10"/>
  <c r="M168" i="10" s="1"/>
  <c r="K172" i="10"/>
  <c r="J170" i="10" l="1"/>
  <c r="L169" i="10"/>
  <c r="M169" i="10" s="1"/>
  <c r="N169" i="10"/>
  <c r="O168" i="10"/>
  <c r="P168" i="10" s="1"/>
  <c r="K173" i="10"/>
  <c r="N170" i="10" l="1"/>
  <c r="O169" i="10"/>
  <c r="P169" i="10" s="1"/>
  <c r="J171" i="10"/>
  <c r="L170" i="10"/>
  <c r="M170" i="10" s="1"/>
  <c r="K174" i="10"/>
  <c r="J172" i="10" l="1"/>
  <c r="L171" i="10"/>
  <c r="M171" i="10" s="1"/>
  <c r="N171" i="10"/>
  <c r="O170" i="10"/>
  <c r="P170" i="10" s="1"/>
  <c r="K175" i="10"/>
  <c r="N172" i="10" l="1"/>
  <c r="O171" i="10"/>
  <c r="P171" i="10" s="1"/>
  <c r="J173" i="10"/>
  <c r="L172" i="10"/>
  <c r="M172" i="10" s="1"/>
  <c r="K176" i="10"/>
  <c r="J174" i="10" l="1"/>
  <c r="L173" i="10"/>
  <c r="M173" i="10" s="1"/>
  <c r="N173" i="10"/>
  <c r="O172" i="10"/>
  <c r="P172" i="10" s="1"/>
  <c r="K177" i="10"/>
  <c r="N174" i="10" l="1"/>
  <c r="O173" i="10"/>
  <c r="P173" i="10" s="1"/>
  <c r="J175" i="10"/>
  <c r="L174" i="10"/>
  <c r="M174" i="10" s="1"/>
  <c r="K178" i="10"/>
  <c r="J176" i="10" l="1"/>
  <c r="L175" i="10"/>
  <c r="M175" i="10" s="1"/>
  <c r="N175" i="10"/>
  <c r="O174" i="10"/>
  <c r="P174" i="10" s="1"/>
  <c r="K179" i="10"/>
  <c r="N176" i="10" l="1"/>
  <c r="O175" i="10"/>
  <c r="P175" i="10" s="1"/>
  <c r="J177" i="10"/>
  <c r="L176" i="10"/>
  <c r="M176" i="10" s="1"/>
  <c r="K180" i="10"/>
  <c r="J178" i="10" l="1"/>
  <c r="L177" i="10"/>
  <c r="M177" i="10" s="1"/>
  <c r="N177" i="10"/>
  <c r="O176" i="10"/>
  <c r="P176" i="10" s="1"/>
  <c r="K181" i="10"/>
  <c r="N178" i="10" l="1"/>
  <c r="O177" i="10"/>
  <c r="P177" i="10" s="1"/>
  <c r="J179" i="10"/>
  <c r="L178" i="10"/>
  <c r="M178" i="10" s="1"/>
  <c r="K182" i="10"/>
  <c r="J180" i="10" l="1"/>
  <c r="L179" i="10"/>
  <c r="M179" i="10" s="1"/>
  <c r="N179" i="10"/>
  <c r="O178" i="10"/>
  <c r="P178" i="10" s="1"/>
  <c r="K183" i="10"/>
  <c r="J181" i="10" l="1"/>
  <c r="L180" i="10"/>
  <c r="M180" i="10" s="1"/>
  <c r="N180" i="10"/>
  <c r="O179" i="10"/>
  <c r="P179" i="10" s="1"/>
  <c r="K184" i="10"/>
  <c r="N181" i="10" l="1"/>
  <c r="O180" i="10"/>
  <c r="P180" i="10" s="1"/>
  <c r="J182" i="10"/>
  <c r="L181" i="10"/>
  <c r="M181" i="10" s="1"/>
  <c r="K185" i="10"/>
  <c r="J183" i="10" l="1"/>
  <c r="L182" i="10"/>
  <c r="M182" i="10" s="1"/>
  <c r="N182" i="10"/>
  <c r="O181" i="10"/>
  <c r="P181" i="10" s="1"/>
  <c r="K186" i="10"/>
  <c r="N183" i="10" l="1"/>
  <c r="O182" i="10"/>
  <c r="P182" i="10" s="1"/>
  <c r="J184" i="10"/>
  <c r="L183" i="10"/>
  <c r="M183" i="10" s="1"/>
  <c r="K187" i="10"/>
  <c r="J185" i="10" l="1"/>
  <c r="L184" i="10"/>
  <c r="M184" i="10" s="1"/>
  <c r="N184" i="10"/>
  <c r="O183" i="10"/>
  <c r="P183" i="10" s="1"/>
  <c r="K188" i="10"/>
  <c r="N185" i="10" l="1"/>
  <c r="O184" i="10"/>
  <c r="P184" i="10" s="1"/>
  <c r="J186" i="10"/>
  <c r="L185" i="10"/>
  <c r="M185" i="10" s="1"/>
  <c r="K189" i="10"/>
  <c r="J187" i="10" l="1"/>
  <c r="L186" i="10"/>
  <c r="M186" i="10" s="1"/>
  <c r="N186" i="10"/>
  <c r="O185" i="10"/>
  <c r="P185" i="10" s="1"/>
  <c r="K190" i="10"/>
  <c r="N187" i="10" l="1"/>
  <c r="O186" i="10"/>
  <c r="P186" i="10" s="1"/>
  <c r="J188" i="10"/>
  <c r="L187" i="10"/>
  <c r="M187" i="10" s="1"/>
  <c r="K191" i="10"/>
  <c r="J189" i="10" l="1"/>
  <c r="L188" i="10"/>
  <c r="M188" i="10" s="1"/>
  <c r="N188" i="10"/>
  <c r="O187" i="10"/>
  <c r="P187" i="10" s="1"/>
  <c r="K192" i="10"/>
  <c r="N189" i="10" l="1"/>
  <c r="O188" i="10"/>
  <c r="P188" i="10" s="1"/>
  <c r="J190" i="10"/>
  <c r="L189" i="10"/>
  <c r="M189" i="10" s="1"/>
  <c r="K193" i="10"/>
  <c r="J191" i="10" l="1"/>
  <c r="L190" i="10"/>
  <c r="M190" i="10" s="1"/>
  <c r="N190" i="10"/>
  <c r="O189" i="10"/>
  <c r="P189" i="10" s="1"/>
  <c r="K194" i="10"/>
  <c r="N191" i="10" l="1"/>
  <c r="O190" i="10"/>
  <c r="P190" i="10" s="1"/>
  <c r="J192" i="10"/>
  <c r="L191" i="10"/>
  <c r="M191" i="10" s="1"/>
  <c r="K195" i="10"/>
  <c r="J193" i="10" l="1"/>
  <c r="L192" i="10"/>
  <c r="M192" i="10" s="1"/>
  <c r="N192" i="10"/>
  <c r="O191" i="10"/>
  <c r="P191" i="10" s="1"/>
  <c r="K196" i="10"/>
  <c r="N193" i="10" l="1"/>
  <c r="O192" i="10"/>
  <c r="P192" i="10" s="1"/>
  <c r="J194" i="10"/>
  <c r="L193" i="10"/>
  <c r="M193" i="10" s="1"/>
  <c r="K197" i="10"/>
  <c r="J195" i="10" l="1"/>
  <c r="L194" i="10"/>
  <c r="M194" i="10" s="1"/>
  <c r="N194" i="10"/>
  <c r="O193" i="10"/>
  <c r="P193" i="10" s="1"/>
  <c r="K198" i="10"/>
  <c r="N195" i="10" l="1"/>
  <c r="O194" i="10"/>
  <c r="P194" i="10" s="1"/>
  <c r="J196" i="10"/>
  <c r="L195" i="10"/>
  <c r="M195" i="10" s="1"/>
  <c r="K199" i="10"/>
  <c r="J197" i="10" l="1"/>
  <c r="L196" i="10"/>
  <c r="M196" i="10" s="1"/>
  <c r="N196" i="10"/>
  <c r="O195" i="10"/>
  <c r="P195" i="10" s="1"/>
  <c r="K200" i="10"/>
  <c r="N197" i="10" l="1"/>
  <c r="O196" i="10"/>
  <c r="P196" i="10" s="1"/>
  <c r="J198" i="10"/>
  <c r="L197" i="10"/>
  <c r="M197" i="10" s="1"/>
  <c r="K201" i="10"/>
  <c r="J199" i="10" l="1"/>
  <c r="L198" i="10"/>
  <c r="M198" i="10" s="1"/>
  <c r="N198" i="10"/>
  <c r="O197" i="10"/>
  <c r="P197" i="10" s="1"/>
  <c r="K202" i="10"/>
  <c r="N199" i="10" l="1"/>
  <c r="O198" i="10"/>
  <c r="J200" i="10"/>
  <c r="L199" i="10"/>
  <c r="M199" i="10" s="1"/>
  <c r="K203" i="10"/>
  <c r="P198" i="10" l="1"/>
  <c r="N200" i="10"/>
  <c r="O199" i="10"/>
  <c r="P199" i="10" s="1"/>
  <c r="J201" i="10"/>
  <c r="L200" i="10"/>
  <c r="M200" i="10" s="1"/>
  <c r="K204" i="10"/>
  <c r="N201" i="10" l="1"/>
  <c r="O200" i="10"/>
  <c r="P200" i="10" s="1"/>
  <c r="J202" i="10"/>
  <c r="L201" i="10"/>
  <c r="M201" i="10" s="1"/>
  <c r="K205" i="10"/>
  <c r="J203" i="10" l="1"/>
  <c r="L202" i="10"/>
  <c r="M202" i="10" s="1"/>
  <c r="N202" i="10"/>
  <c r="O201" i="10"/>
  <c r="P201" i="10" s="1"/>
  <c r="K206" i="10"/>
  <c r="N203" i="10" l="1"/>
  <c r="O202" i="10"/>
  <c r="P202" i="10" s="1"/>
  <c r="J204" i="10"/>
  <c r="L203" i="10"/>
  <c r="M203" i="10" s="1"/>
  <c r="K207" i="10"/>
  <c r="J205" i="10" l="1"/>
  <c r="L204" i="10"/>
  <c r="M204" i="10" s="1"/>
  <c r="N204" i="10"/>
  <c r="O203" i="10"/>
  <c r="P203" i="10" s="1"/>
  <c r="K208" i="10"/>
  <c r="N205" i="10" l="1"/>
  <c r="O204" i="10"/>
  <c r="P204" i="10" s="1"/>
  <c r="J206" i="10"/>
  <c r="L205" i="10"/>
  <c r="M205" i="10" s="1"/>
  <c r="K209" i="10"/>
  <c r="J207" i="10" l="1"/>
  <c r="L206" i="10"/>
  <c r="M206" i="10" s="1"/>
  <c r="N206" i="10"/>
  <c r="O205" i="10"/>
  <c r="P205" i="10" s="1"/>
  <c r="K210" i="10"/>
  <c r="N207" i="10" l="1"/>
  <c r="O206" i="10"/>
  <c r="P206" i="10" s="1"/>
  <c r="J208" i="10"/>
  <c r="L207" i="10"/>
  <c r="M207" i="10" s="1"/>
  <c r="K211" i="10"/>
  <c r="J209" i="10" l="1"/>
  <c r="L208" i="10"/>
  <c r="M208" i="10" s="1"/>
  <c r="N208" i="10"/>
  <c r="O207" i="10"/>
  <c r="P207" i="10" s="1"/>
  <c r="K212" i="10"/>
  <c r="N209" i="10" l="1"/>
  <c r="O208" i="10"/>
  <c r="P208" i="10" s="1"/>
  <c r="J210" i="10"/>
  <c r="L209" i="10"/>
  <c r="M209" i="10" s="1"/>
  <c r="K213" i="10"/>
  <c r="J211" i="10" l="1"/>
  <c r="L210" i="10"/>
  <c r="M210" i="10" s="1"/>
  <c r="N210" i="10"/>
  <c r="O209" i="10"/>
  <c r="P209" i="10" s="1"/>
  <c r="K214" i="10"/>
  <c r="N211" i="10" l="1"/>
  <c r="O210" i="10"/>
  <c r="P210" i="10" s="1"/>
  <c r="J212" i="10"/>
  <c r="L211" i="10"/>
  <c r="M211" i="10" s="1"/>
  <c r="K215" i="10"/>
  <c r="J213" i="10" l="1"/>
  <c r="L212" i="10"/>
  <c r="M212" i="10" s="1"/>
  <c r="N212" i="10"/>
  <c r="O211" i="10"/>
  <c r="P211" i="10" s="1"/>
  <c r="K216" i="10"/>
  <c r="N213" i="10" l="1"/>
  <c r="O212" i="10"/>
  <c r="P212" i="10" s="1"/>
  <c r="J214" i="10"/>
  <c r="L213" i="10"/>
  <c r="M213" i="10" s="1"/>
  <c r="K217" i="10"/>
  <c r="J215" i="10" l="1"/>
  <c r="L214" i="10"/>
  <c r="M214" i="10" s="1"/>
  <c r="N214" i="10"/>
  <c r="O213" i="10"/>
  <c r="P213" i="10" s="1"/>
  <c r="K218" i="10"/>
  <c r="N215" i="10" l="1"/>
  <c r="O214" i="10"/>
  <c r="P214" i="10" s="1"/>
  <c r="J216" i="10"/>
  <c r="L215" i="10"/>
  <c r="M215" i="10" s="1"/>
  <c r="K219" i="10"/>
  <c r="J217" i="10" l="1"/>
  <c r="L216" i="10"/>
  <c r="M216" i="10" s="1"/>
  <c r="N216" i="10"/>
  <c r="O215" i="10"/>
  <c r="P215" i="10" s="1"/>
  <c r="K220" i="10"/>
  <c r="N217" i="10" l="1"/>
  <c r="O216" i="10"/>
  <c r="P216" i="10" s="1"/>
  <c r="J218" i="10"/>
  <c r="L217" i="10"/>
  <c r="M217" i="10" s="1"/>
  <c r="K221" i="10"/>
  <c r="J219" i="10" l="1"/>
  <c r="L218" i="10"/>
  <c r="M218" i="10" s="1"/>
  <c r="N218" i="10"/>
  <c r="O217" i="10"/>
  <c r="P217" i="10" s="1"/>
  <c r="K222" i="10"/>
  <c r="N219" i="10" l="1"/>
  <c r="O218" i="10"/>
  <c r="P218" i="10" s="1"/>
  <c r="J220" i="10"/>
  <c r="L219" i="10"/>
  <c r="M219" i="10" s="1"/>
  <c r="K223" i="10"/>
  <c r="J221" i="10" l="1"/>
  <c r="L220" i="10"/>
  <c r="M220" i="10" s="1"/>
  <c r="N220" i="10"/>
  <c r="O219" i="10"/>
  <c r="P219" i="10" s="1"/>
  <c r="K224" i="10"/>
  <c r="N221" i="10" l="1"/>
  <c r="O220" i="10"/>
  <c r="P220" i="10" s="1"/>
  <c r="J222" i="10"/>
  <c r="L221" i="10"/>
  <c r="M221" i="10" s="1"/>
  <c r="K225" i="10"/>
  <c r="J223" i="10" l="1"/>
  <c r="L222" i="10"/>
  <c r="M222" i="10" s="1"/>
  <c r="N222" i="10"/>
  <c r="O221" i="10"/>
  <c r="P221" i="10" s="1"/>
  <c r="K226" i="10"/>
  <c r="N223" i="10" l="1"/>
  <c r="O222" i="10"/>
  <c r="P222" i="10" s="1"/>
  <c r="J224" i="10"/>
  <c r="L223" i="10"/>
  <c r="M223" i="10" s="1"/>
  <c r="K227" i="10"/>
  <c r="J225" i="10" l="1"/>
  <c r="L224" i="10"/>
  <c r="M224" i="10" s="1"/>
  <c r="N224" i="10"/>
  <c r="O223" i="10"/>
  <c r="P223" i="10" s="1"/>
  <c r="K228" i="10"/>
  <c r="N225" i="10" l="1"/>
  <c r="O224" i="10"/>
  <c r="P224" i="10" s="1"/>
  <c r="J226" i="10"/>
  <c r="L225" i="10"/>
  <c r="M225" i="10" s="1"/>
  <c r="K229" i="10"/>
  <c r="J227" i="10" l="1"/>
  <c r="L226" i="10"/>
  <c r="M226" i="10" s="1"/>
  <c r="N226" i="10"/>
  <c r="O225" i="10"/>
  <c r="P225" i="10" s="1"/>
  <c r="K230" i="10"/>
  <c r="N227" i="10" l="1"/>
  <c r="O226" i="10"/>
  <c r="P226" i="10" s="1"/>
  <c r="J228" i="10"/>
  <c r="L227" i="10"/>
  <c r="M227" i="10" s="1"/>
  <c r="K231" i="10"/>
  <c r="J229" i="10" l="1"/>
  <c r="L228" i="10"/>
  <c r="M228" i="10" s="1"/>
  <c r="N228" i="10"/>
  <c r="O227" i="10"/>
  <c r="P227" i="10" s="1"/>
  <c r="K232" i="10"/>
  <c r="N229" i="10" l="1"/>
  <c r="O228" i="10"/>
  <c r="P228" i="10" s="1"/>
  <c r="J230" i="10"/>
  <c r="L229" i="10"/>
  <c r="M229" i="10" s="1"/>
  <c r="K233" i="10"/>
  <c r="N230" i="10" l="1"/>
  <c r="O229" i="10"/>
  <c r="P229" i="10" s="1"/>
  <c r="J231" i="10"/>
  <c r="L230" i="10"/>
  <c r="M230" i="10" s="1"/>
  <c r="K234" i="10"/>
  <c r="J232" i="10" l="1"/>
  <c r="L231" i="10"/>
  <c r="M231" i="10" s="1"/>
  <c r="N231" i="10"/>
  <c r="O230" i="10"/>
  <c r="P230" i="10" s="1"/>
  <c r="K235" i="10"/>
  <c r="N232" i="10" l="1"/>
  <c r="O231" i="10"/>
  <c r="P231" i="10" s="1"/>
  <c r="J233" i="10"/>
  <c r="L232" i="10"/>
  <c r="M232" i="10" s="1"/>
  <c r="K236" i="10"/>
  <c r="J234" i="10" l="1"/>
  <c r="L233" i="10"/>
  <c r="M233" i="10" s="1"/>
  <c r="N233" i="10"/>
  <c r="O232" i="10"/>
  <c r="P232" i="10" s="1"/>
  <c r="K237" i="10"/>
  <c r="N234" i="10" l="1"/>
  <c r="O233" i="10"/>
  <c r="P233" i="10" s="1"/>
  <c r="J235" i="10"/>
  <c r="L234" i="10"/>
  <c r="M234" i="10" s="1"/>
  <c r="K238" i="10"/>
  <c r="J236" i="10" l="1"/>
  <c r="L235" i="10"/>
  <c r="M235" i="10" s="1"/>
  <c r="N235" i="10"/>
  <c r="O234" i="10"/>
  <c r="P234" i="10" s="1"/>
  <c r="K239" i="10"/>
  <c r="N236" i="10" l="1"/>
  <c r="O235" i="10"/>
  <c r="P235" i="10" s="1"/>
  <c r="J237" i="10"/>
  <c r="L236" i="10"/>
  <c r="M236" i="10" s="1"/>
  <c r="K240" i="10"/>
  <c r="J238" i="10" l="1"/>
  <c r="L237" i="10"/>
  <c r="M237" i="10" s="1"/>
  <c r="N237" i="10"/>
  <c r="O236" i="10"/>
  <c r="P236" i="10" s="1"/>
  <c r="K241" i="10"/>
  <c r="N238" i="10" l="1"/>
  <c r="O237" i="10"/>
  <c r="P237" i="10" s="1"/>
  <c r="J239" i="10"/>
  <c r="L238" i="10"/>
  <c r="M238" i="10" s="1"/>
  <c r="K242" i="10"/>
  <c r="J240" i="10" l="1"/>
  <c r="L239" i="10"/>
  <c r="M239" i="10" s="1"/>
  <c r="N239" i="10"/>
  <c r="O238" i="10"/>
  <c r="P238" i="10" s="1"/>
  <c r="K243" i="10"/>
  <c r="N240" i="10" l="1"/>
  <c r="O239" i="10"/>
  <c r="P239" i="10" s="1"/>
  <c r="J241" i="10"/>
  <c r="L240" i="10"/>
  <c r="M240" i="10" s="1"/>
  <c r="K244" i="10"/>
  <c r="J242" i="10" l="1"/>
  <c r="L241" i="10"/>
  <c r="M241" i="10" s="1"/>
  <c r="N241" i="10"/>
  <c r="O240" i="10"/>
  <c r="P240" i="10" s="1"/>
  <c r="K245" i="10"/>
  <c r="N242" i="10" l="1"/>
  <c r="O241" i="10"/>
  <c r="P241" i="10" s="1"/>
  <c r="J243" i="10"/>
  <c r="L242" i="10"/>
  <c r="M242" i="10" s="1"/>
  <c r="K246" i="10"/>
  <c r="J244" i="10" l="1"/>
  <c r="L243" i="10"/>
  <c r="M243" i="10" s="1"/>
  <c r="N243" i="10"/>
  <c r="O242" i="10"/>
  <c r="P242" i="10" s="1"/>
  <c r="K247" i="10"/>
  <c r="N244" i="10" l="1"/>
  <c r="O243" i="10"/>
  <c r="P243" i="10" s="1"/>
  <c r="J245" i="10"/>
  <c r="L244" i="10"/>
  <c r="M244" i="10" s="1"/>
  <c r="K248" i="10"/>
  <c r="J246" i="10" l="1"/>
  <c r="L245" i="10"/>
  <c r="M245" i="10" s="1"/>
  <c r="N245" i="10"/>
  <c r="O244" i="10"/>
  <c r="P244" i="10" s="1"/>
  <c r="K249" i="10"/>
  <c r="N246" i="10" l="1"/>
  <c r="O245" i="10"/>
  <c r="P245" i="10" s="1"/>
  <c r="J247" i="10"/>
  <c r="L246" i="10"/>
  <c r="M246" i="10" s="1"/>
  <c r="K250" i="10"/>
  <c r="J248" i="10" l="1"/>
  <c r="L247" i="10"/>
  <c r="M247" i="10" s="1"/>
  <c r="N247" i="10"/>
  <c r="O246" i="10"/>
  <c r="P246" i="10" s="1"/>
  <c r="K251" i="10"/>
  <c r="N248" i="10" l="1"/>
  <c r="O247" i="10"/>
  <c r="P247" i="10" s="1"/>
  <c r="J249" i="10"/>
  <c r="L248" i="10"/>
  <c r="M248" i="10" s="1"/>
  <c r="K252" i="10"/>
  <c r="J250" i="10" l="1"/>
  <c r="L249" i="10"/>
  <c r="M249" i="10" s="1"/>
  <c r="N249" i="10"/>
  <c r="O248" i="10"/>
  <c r="P248" i="10" s="1"/>
  <c r="K253" i="10"/>
  <c r="N250" i="10" l="1"/>
  <c r="O249" i="10"/>
  <c r="P249" i="10" s="1"/>
  <c r="J251" i="10"/>
  <c r="L250" i="10"/>
  <c r="M250" i="10" s="1"/>
  <c r="K254" i="10"/>
  <c r="J252" i="10" l="1"/>
  <c r="L251" i="10"/>
  <c r="M251" i="10" s="1"/>
  <c r="N251" i="10"/>
  <c r="O250" i="10"/>
  <c r="P250" i="10" s="1"/>
  <c r="K255" i="10"/>
  <c r="N252" i="10" l="1"/>
  <c r="O251" i="10"/>
  <c r="P251" i="10" s="1"/>
  <c r="J253" i="10"/>
  <c r="L252" i="10"/>
  <c r="M252" i="10" s="1"/>
  <c r="K256" i="10"/>
  <c r="J254" i="10" l="1"/>
  <c r="L253" i="10"/>
  <c r="M253" i="10" s="1"/>
  <c r="N253" i="10"/>
  <c r="O252" i="10"/>
  <c r="P252" i="10" s="1"/>
  <c r="K257" i="10"/>
  <c r="N254" i="10" l="1"/>
  <c r="O253" i="10"/>
  <c r="P253" i="10" s="1"/>
  <c r="J255" i="10"/>
  <c r="L254" i="10"/>
  <c r="M254" i="10" s="1"/>
  <c r="K258" i="10"/>
  <c r="J256" i="10" l="1"/>
  <c r="L255" i="10"/>
  <c r="M255" i="10" s="1"/>
  <c r="N255" i="10"/>
  <c r="O254" i="10"/>
  <c r="P254" i="10" s="1"/>
  <c r="K259" i="10"/>
  <c r="N256" i="10" l="1"/>
  <c r="O255" i="10"/>
  <c r="P255" i="10" s="1"/>
  <c r="J257" i="10"/>
  <c r="L256" i="10"/>
  <c r="M256" i="10" s="1"/>
  <c r="K260" i="10"/>
  <c r="J258" i="10" l="1"/>
  <c r="L257" i="10"/>
  <c r="M257" i="10" s="1"/>
  <c r="N257" i="10"/>
  <c r="O256" i="10"/>
  <c r="P256" i="10" s="1"/>
  <c r="K261" i="10"/>
  <c r="N258" i="10" l="1"/>
  <c r="O257" i="10"/>
  <c r="P257" i="10" s="1"/>
  <c r="J259" i="10"/>
  <c r="L258" i="10"/>
  <c r="M258" i="10" s="1"/>
  <c r="K262" i="10"/>
  <c r="J260" i="10" l="1"/>
  <c r="L259" i="10"/>
  <c r="M259" i="10" s="1"/>
  <c r="N259" i="10"/>
  <c r="O258" i="10"/>
  <c r="P258" i="10" s="1"/>
  <c r="K263" i="10"/>
  <c r="N260" i="10" l="1"/>
  <c r="O259" i="10"/>
  <c r="P259" i="10" s="1"/>
  <c r="J261" i="10"/>
  <c r="L260" i="10"/>
  <c r="M260" i="10" s="1"/>
  <c r="K264" i="10"/>
  <c r="J262" i="10" l="1"/>
  <c r="L261" i="10"/>
  <c r="M261" i="10" s="1"/>
  <c r="N261" i="10"/>
  <c r="O260" i="10"/>
  <c r="P260" i="10" s="1"/>
  <c r="K265" i="10"/>
  <c r="N262" i="10" l="1"/>
  <c r="O261" i="10"/>
  <c r="P261" i="10" s="1"/>
  <c r="J263" i="10"/>
  <c r="L262" i="10"/>
  <c r="M262" i="10" s="1"/>
  <c r="K266" i="10"/>
  <c r="J264" i="10" l="1"/>
  <c r="L263" i="10"/>
  <c r="M263" i="10" s="1"/>
  <c r="N263" i="10"/>
  <c r="O262" i="10"/>
  <c r="P262" i="10" s="1"/>
  <c r="K267" i="10"/>
  <c r="N264" i="10" l="1"/>
  <c r="O263" i="10"/>
  <c r="P263" i="10" s="1"/>
  <c r="J265" i="10"/>
  <c r="L264" i="10"/>
  <c r="M264" i="10" s="1"/>
  <c r="K268" i="10"/>
  <c r="J266" i="10" l="1"/>
  <c r="L265" i="10"/>
  <c r="M265" i="10" s="1"/>
  <c r="N265" i="10"/>
  <c r="O264" i="10"/>
  <c r="P264" i="10" s="1"/>
  <c r="K269" i="10"/>
  <c r="N266" i="10" l="1"/>
  <c r="O265" i="10"/>
  <c r="P265" i="10" s="1"/>
  <c r="J267" i="10"/>
  <c r="L266" i="10"/>
  <c r="M266" i="10" s="1"/>
  <c r="K270" i="10"/>
  <c r="J268" i="10" l="1"/>
  <c r="L267" i="10"/>
  <c r="M267" i="10" s="1"/>
  <c r="N267" i="10"/>
  <c r="O266" i="10"/>
  <c r="P266" i="10" s="1"/>
  <c r="K271" i="10"/>
  <c r="N268" i="10" l="1"/>
  <c r="O267" i="10"/>
  <c r="P267" i="10" s="1"/>
  <c r="J269" i="10"/>
  <c r="L268" i="10"/>
  <c r="M268" i="10" s="1"/>
  <c r="K272" i="10"/>
  <c r="J270" i="10" l="1"/>
  <c r="L269" i="10"/>
  <c r="M269" i="10" s="1"/>
  <c r="N269" i="10"/>
  <c r="O268" i="10"/>
  <c r="P268" i="10" s="1"/>
  <c r="K273" i="10"/>
  <c r="N270" i="10" l="1"/>
  <c r="O269" i="10"/>
  <c r="P269" i="10" s="1"/>
  <c r="J271" i="10"/>
  <c r="L270" i="10"/>
  <c r="M270" i="10" s="1"/>
  <c r="K274" i="10"/>
  <c r="J272" i="10" l="1"/>
  <c r="L271" i="10"/>
  <c r="M271" i="10" s="1"/>
  <c r="N271" i="10"/>
  <c r="O270" i="10"/>
  <c r="P270" i="10" s="1"/>
  <c r="K275" i="10"/>
  <c r="N272" i="10" l="1"/>
  <c r="O271" i="10"/>
  <c r="P271" i="10" s="1"/>
  <c r="J273" i="10"/>
  <c r="L272" i="10"/>
  <c r="M272" i="10" s="1"/>
  <c r="K276" i="10"/>
  <c r="J274" i="10" l="1"/>
  <c r="L273" i="10"/>
  <c r="M273" i="10" s="1"/>
  <c r="N273" i="10"/>
  <c r="O272" i="10"/>
  <c r="P272" i="10" s="1"/>
  <c r="K277" i="10"/>
  <c r="N274" i="10" l="1"/>
  <c r="O273" i="10"/>
  <c r="P273" i="10" s="1"/>
  <c r="J275" i="10"/>
  <c r="L274" i="10"/>
  <c r="M274" i="10" s="1"/>
  <c r="K278" i="10"/>
  <c r="J276" i="10" l="1"/>
  <c r="L275" i="10"/>
  <c r="M275" i="10" s="1"/>
  <c r="N275" i="10"/>
  <c r="O274" i="10"/>
  <c r="P274" i="10" s="1"/>
  <c r="K279" i="10"/>
  <c r="N276" i="10" l="1"/>
  <c r="O275" i="10"/>
  <c r="P275" i="10" s="1"/>
  <c r="J277" i="10"/>
  <c r="L276" i="10"/>
  <c r="M276" i="10" s="1"/>
  <c r="K280" i="10"/>
  <c r="J278" i="10" l="1"/>
  <c r="L277" i="10"/>
  <c r="M277" i="10" s="1"/>
  <c r="N277" i="10"/>
  <c r="O276" i="10"/>
  <c r="P276" i="10" s="1"/>
  <c r="K281" i="10"/>
  <c r="N278" i="10" l="1"/>
  <c r="O277" i="10"/>
  <c r="P277" i="10" s="1"/>
  <c r="J279" i="10"/>
  <c r="L278" i="10"/>
  <c r="M278" i="10" s="1"/>
  <c r="K282" i="10"/>
  <c r="J280" i="10" l="1"/>
  <c r="L279" i="10"/>
  <c r="M279" i="10" s="1"/>
  <c r="N279" i="10"/>
  <c r="O278" i="10"/>
  <c r="P278" i="10" s="1"/>
  <c r="K283" i="10"/>
  <c r="N280" i="10" l="1"/>
  <c r="O279" i="10"/>
  <c r="P279" i="10" s="1"/>
  <c r="J281" i="10"/>
  <c r="L280" i="10"/>
  <c r="M280" i="10" s="1"/>
  <c r="K284" i="10"/>
  <c r="J282" i="10" l="1"/>
  <c r="L281" i="10"/>
  <c r="M281" i="10" s="1"/>
  <c r="N281" i="10"/>
  <c r="O280" i="10"/>
  <c r="P280" i="10" s="1"/>
  <c r="K285" i="10"/>
  <c r="N282" i="10" l="1"/>
  <c r="O281" i="10"/>
  <c r="P281" i="10" s="1"/>
  <c r="J283" i="10"/>
  <c r="L282" i="10"/>
  <c r="M282" i="10" s="1"/>
  <c r="K286" i="10"/>
  <c r="J284" i="10" l="1"/>
  <c r="L283" i="10"/>
  <c r="M283" i="10" s="1"/>
  <c r="N283" i="10"/>
  <c r="O282" i="10"/>
  <c r="P282" i="10" s="1"/>
  <c r="K287" i="10"/>
  <c r="N284" i="10" l="1"/>
  <c r="O283" i="10"/>
  <c r="P283" i="10" s="1"/>
  <c r="J285" i="10"/>
  <c r="L284" i="10"/>
  <c r="M284" i="10" s="1"/>
  <c r="K288" i="10"/>
  <c r="J286" i="10" l="1"/>
  <c r="L285" i="10"/>
  <c r="M285" i="10" s="1"/>
  <c r="N285" i="10"/>
  <c r="O284" i="10"/>
  <c r="P284" i="10" s="1"/>
  <c r="K289" i="10"/>
  <c r="N286" i="10" l="1"/>
  <c r="O285" i="10"/>
  <c r="P285" i="10" s="1"/>
  <c r="J287" i="10"/>
  <c r="L286" i="10"/>
  <c r="M286" i="10" s="1"/>
  <c r="K290" i="10"/>
  <c r="J288" i="10" l="1"/>
  <c r="L287" i="10"/>
  <c r="M287" i="10" s="1"/>
  <c r="N287" i="10"/>
  <c r="O286" i="10"/>
  <c r="P286" i="10" s="1"/>
  <c r="K291" i="10"/>
  <c r="N288" i="10" l="1"/>
  <c r="O287" i="10"/>
  <c r="P287" i="10" s="1"/>
  <c r="J289" i="10"/>
  <c r="L288" i="10"/>
  <c r="M288" i="10" s="1"/>
  <c r="K292" i="10"/>
  <c r="J290" i="10" l="1"/>
  <c r="L289" i="10"/>
  <c r="M289" i="10" s="1"/>
  <c r="N289" i="10"/>
  <c r="O288" i="10"/>
  <c r="P288" i="10" s="1"/>
  <c r="K293" i="10"/>
  <c r="N290" i="10" l="1"/>
  <c r="O289" i="10"/>
  <c r="P289" i="10" s="1"/>
  <c r="J291" i="10"/>
  <c r="L290" i="10"/>
  <c r="M290" i="10" s="1"/>
  <c r="K294" i="10"/>
  <c r="J292" i="10" l="1"/>
  <c r="L291" i="10"/>
  <c r="M291" i="10" s="1"/>
  <c r="N291" i="10"/>
  <c r="O290" i="10"/>
  <c r="P290" i="10" s="1"/>
  <c r="K295" i="10"/>
  <c r="N292" i="10" l="1"/>
  <c r="O291" i="10"/>
  <c r="P291" i="10" s="1"/>
  <c r="J293" i="10"/>
  <c r="L292" i="10"/>
  <c r="M292" i="10" s="1"/>
  <c r="K296" i="10"/>
  <c r="J294" i="10" l="1"/>
  <c r="L293" i="10"/>
  <c r="M293" i="10" s="1"/>
  <c r="N293" i="10"/>
  <c r="O292" i="10"/>
  <c r="P292" i="10" s="1"/>
  <c r="K297" i="10"/>
  <c r="N294" i="10" l="1"/>
  <c r="O293" i="10"/>
  <c r="P293" i="10" s="1"/>
  <c r="J295" i="10"/>
  <c r="L294" i="10"/>
  <c r="M294" i="10" s="1"/>
  <c r="K298" i="10"/>
  <c r="J296" i="10" l="1"/>
  <c r="L295" i="10"/>
  <c r="M295" i="10" s="1"/>
  <c r="N295" i="10"/>
  <c r="O294" i="10"/>
  <c r="P294" i="10" s="1"/>
  <c r="K299" i="10"/>
  <c r="N296" i="10" l="1"/>
  <c r="O295" i="10"/>
  <c r="P295" i="10" s="1"/>
  <c r="J297" i="10"/>
  <c r="L296" i="10"/>
  <c r="M296" i="10" s="1"/>
  <c r="K300" i="10"/>
  <c r="J298" i="10" l="1"/>
  <c r="L297" i="10"/>
  <c r="M297" i="10" s="1"/>
  <c r="N297" i="10"/>
  <c r="O296" i="10"/>
  <c r="P296" i="10" s="1"/>
  <c r="K301" i="10"/>
  <c r="N298" i="10" l="1"/>
  <c r="O297" i="10"/>
  <c r="P297" i="10" s="1"/>
  <c r="J299" i="10"/>
  <c r="L298" i="10"/>
  <c r="M298" i="10" s="1"/>
  <c r="K302" i="10"/>
  <c r="J300" i="10" l="1"/>
  <c r="L299" i="10"/>
  <c r="M299" i="10" s="1"/>
  <c r="N299" i="10"/>
  <c r="O298" i="10"/>
  <c r="P298" i="10" s="1"/>
  <c r="K303" i="10"/>
  <c r="N300" i="10" l="1"/>
  <c r="O299" i="10"/>
  <c r="P299" i="10" s="1"/>
  <c r="J301" i="10"/>
  <c r="L300" i="10"/>
  <c r="M300" i="10" s="1"/>
  <c r="K304" i="10"/>
  <c r="J302" i="10" l="1"/>
  <c r="L301" i="10"/>
  <c r="M301" i="10" s="1"/>
  <c r="N301" i="10"/>
  <c r="O300" i="10"/>
  <c r="P300" i="10" s="1"/>
  <c r="K305" i="10"/>
  <c r="N302" i="10" l="1"/>
  <c r="O301" i="10"/>
  <c r="P301" i="10" s="1"/>
  <c r="J303" i="10"/>
  <c r="L302" i="10"/>
  <c r="M302" i="10" s="1"/>
  <c r="K306" i="10"/>
  <c r="J304" i="10" l="1"/>
  <c r="L303" i="10"/>
  <c r="M303" i="10" s="1"/>
  <c r="N303" i="10"/>
  <c r="O302" i="10"/>
  <c r="P302" i="10" s="1"/>
  <c r="K307" i="10"/>
  <c r="N304" i="10" l="1"/>
  <c r="O303" i="10"/>
  <c r="P303" i="10" s="1"/>
  <c r="J305" i="10"/>
  <c r="L304" i="10"/>
  <c r="M304" i="10" s="1"/>
  <c r="K308" i="10"/>
  <c r="J306" i="10" l="1"/>
  <c r="L305" i="10"/>
  <c r="M305" i="10" s="1"/>
  <c r="N305" i="10"/>
  <c r="O304" i="10"/>
  <c r="P304" i="10" s="1"/>
  <c r="K309" i="10"/>
  <c r="N306" i="10" l="1"/>
  <c r="O305" i="10"/>
  <c r="P305" i="10" s="1"/>
  <c r="J307" i="10"/>
  <c r="L306" i="10"/>
  <c r="M306" i="10" s="1"/>
  <c r="K310" i="10"/>
  <c r="J308" i="10" l="1"/>
  <c r="L307" i="10"/>
  <c r="M307" i="10" s="1"/>
  <c r="N307" i="10"/>
  <c r="O306" i="10"/>
  <c r="P306" i="10" s="1"/>
  <c r="K311" i="10"/>
  <c r="N308" i="10" l="1"/>
  <c r="O307" i="10"/>
  <c r="P307" i="10" s="1"/>
  <c r="J309" i="10"/>
  <c r="L308" i="10"/>
  <c r="M308" i="10" s="1"/>
  <c r="K312" i="10"/>
  <c r="J310" i="10" l="1"/>
  <c r="L309" i="10"/>
  <c r="M309" i="10" s="1"/>
  <c r="N309" i="10"/>
  <c r="O308" i="10"/>
  <c r="P308" i="10" s="1"/>
  <c r="K313" i="10"/>
  <c r="N310" i="10" l="1"/>
  <c r="O309" i="10"/>
  <c r="P309" i="10" s="1"/>
  <c r="J311" i="10"/>
  <c r="L310" i="10"/>
  <c r="M310" i="10" s="1"/>
  <c r="K314" i="10"/>
  <c r="J312" i="10" l="1"/>
  <c r="L311" i="10"/>
  <c r="M311" i="10" s="1"/>
  <c r="N311" i="10"/>
  <c r="O310" i="10"/>
  <c r="P310" i="10" s="1"/>
  <c r="K315" i="10"/>
  <c r="N312" i="10" l="1"/>
  <c r="O311" i="10"/>
  <c r="P311" i="10" s="1"/>
  <c r="J313" i="10"/>
  <c r="L312" i="10"/>
  <c r="M312" i="10" s="1"/>
  <c r="K316" i="10"/>
  <c r="J314" i="10" l="1"/>
  <c r="L313" i="10"/>
  <c r="M313" i="10" s="1"/>
  <c r="N313" i="10"/>
  <c r="O312" i="10"/>
  <c r="P312" i="10" s="1"/>
  <c r="K317" i="10"/>
  <c r="N314" i="10" l="1"/>
  <c r="O313" i="10"/>
  <c r="P313" i="10" s="1"/>
  <c r="J315" i="10"/>
  <c r="L314" i="10"/>
  <c r="M314" i="10" s="1"/>
  <c r="K318" i="10"/>
  <c r="J316" i="10" l="1"/>
  <c r="L315" i="10"/>
  <c r="M315" i="10" s="1"/>
  <c r="N315" i="10"/>
  <c r="O314" i="10"/>
  <c r="P314" i="10" s="1"/>
  <c r="K319" i="10"/>
  <c r="N316" i="10" l="1"/>
  <c r="O315" i="10"/>
  <c r="P315" i="10" s="1"/>
  <c r="J317" i="10"/>
  <c r="L316" i="10"/>
  <c r="M316" i="10" s="1"/>
  <c r="K320" i="10"/>
  <c r="J318" i="10" l="1"/>
  <c r="L317" i="10"/>
  <c r="M317" i="10" s="1"/>
  <c r="N317" i="10"/>
  <c r="O316" i="10"/>
  <c r="P316" i="10" s="1"/>
  <c r="K321" i="10"/>
  <c r="N318" i="10" l="1"/>
  <c r="O317" i="10"/>
  <c r="P317" i="10" s="1"/>
  <c r="J319" i="10"/>
  <c r="L318" i="10"/>
  <c r="M318" i="10" s="1"/>
  <c r="K322" i="10"/>
  <c r="J320" i="10" l="1"/>
  <c r="L319" i="10"/>
  <c r="M319" i="10" s="1"/>
  <c r="N319" i="10"/>
  <c r="O318" i="10"/>
  <c r="P318" i="10" s="1"/>
  <c r="K323" i="10"/>
  <c r="N320" i="10" l="1"/>
  <c r="O319" i="10"/>
  <c r="P319" i="10" s="1"/>
  <c r="J321" i="10"/>
  <c r="L320" i="10"/>
  <c r="M320" i="10" s="1"/>
  <c r="K324" i="10"/>
  <c r="J322" i="10" l="1"/>
  <c r="L321" i="10"/>
  <c r="M321" i="10" s="1"/>
  <c r="N321" i="10"/>
  <c r="O320" i="10"/>
  <c r="P320" i="10" s="1"/>
  <c r="K325" i="10"/>
  <c r="N322" i="10" l="1"/>
  <c r="O321" i="10"/>
  <c r="P321" i="10" s="1"/>
  <c r="J323" i="10"/>
  <c r="L322" i="10"/>
  <c r="M322" i="10" s="1"/>
  <c r="K326" i="10"/>
  <c r="J324" i="10" l="1"/>
  <c r="L323" i="10"/>
  <c r="M323" i="10" s="1"/>
  <c r="N323" i="10"/>
  <c r="O322" i="10"/>
  <c r="P322" i="10" s="1"/>
  <c r="K327" i="10"/>
  <c r="N324" i="10" l="1"/>
  <c r="O323" i="10"/>
  <c r="P323" i="10" s="1"/>
  <c r="J325" i="10"/>
  <c r="L324" i="10"/>
  <c r="M324" i="10" s="1"/>
  <c r="K328" i="10"/>
  <c r="J326" i="10" l="1"/>
  <c r="L325" i="10"/>
  <c r="M325" i="10" s="1"/>
  <c r="N325" i="10"/>
  <c r="O324" i="10"/>
  <c r="P324" i="10" s="1"/>
  <c r="K329" i="10"/>
  <c r="N326" i="10" l="1"/>
  <c r="O325" i="10"/>
  <c r="P325" i="10" s="1"/>
  <c r="J327" i="10"/>
  <c r="L326" i="10"/>
  <c r="M326" i="10" s="1"/>
  <c r="K330" i="10"/>
  <c r="J328" i="10" l="1"/>
  <c r="L327" i="10"/>
  <c r="M327" i="10" s="1"/>
  <c r="N327" i="10"/>
  <c r="O326" i="10"/>
  <c r="P326" i="10" s="1"/>
  <c r="K331" i="10"/>
  <c r="N328" i="10" l="1"/>
  <c r="O327" i="10"/>
  <c r="P327" i="10" s="1"/>
  <c r="J329" i="10"/>
  <c r="L328" i="10"/>
  <c r="M328" i="10" s="1"/>
  <c r="K332" i="10"/>
  <c r="J330" i="10" l="1"/>
  <c r="L329" i="10"/>
  <c r="M329" i="10" s="1"/>
  <c r="N329" i="10"/>
  <c r="O328" i="10"/>
  <c r="P328" i="10" s="1"/>
  <c r="K333" i="10"/>
  <c r="N330" i="10" l="1"/>
  <c r="O329" i="10"/>
  <c r="P329" i="10" s="1"/>
  <c r="J331" i="10"/>
  <c r="L330" i="10"/>
  <c r="M330" i="10" s="1"/>
  <c r="K334" i="10"/>
  <c r="J332" i="10" l="1"/>
  <c r="L331" i="10"/>
  <c r="M331" i="10" s="1"/>
  <c r="N331" i="10"/>
  <c r="O330" i="10"/>
  <c r="P330" i="10" s="1"/>
  <c r="K335" i="10"/>
  <c r="N332" i="10" l="1"/>
  <c r="O331" i="10"/>
  <c r="P331" i="10" s="1"/>
  <c r="J333" i="10"/>
  <c r="L332" i="10"/>
  <c r="M332" i="10" s="1"/>
  <c r="K336" i="10"/>
  <c r="J334" i="10" l="1"/>
  <c r="L333" i="10"/>
  <c r="M333" i="10" s="1"/>
  <c r="N333" i="10"/>
  <c r="O332" i="10"/>
  <c r="P332" i="10" s="1"/>
  <c r="K337" i="10"/>
  <c r="N334" i="10" l="1"/>
  <c r="O333" i="10"/>
  <c r="P333" i="10" s="1"/>
  <c r="J335" i="10"/>
  <c r="L334" i="10"/>
  <c r="M334" i="10" s="1"/>
  <c r="K338" i="10"/>
  <c r="J336" i="10" l="1"/>
  <c r="L335" i="10"/>
  <c r="M335" i="10" s="1"/>
  <c r="N335" i="10"/>
  <c r="O334" i="10"/>
  <c r="P334" i="10" s="1"/>
  <c r="K339" i="10"/>
  <c r="N336" i="10" l="1"/>
  <c r="O335" i="10"/>
  <c r="P335" i="10" s="1"/>
  <c r="J337" i="10"/>
  <c r="L336" i="10"/>
  <c r="M336" i="10" s="1"/>
  <c r="K340" i="10"/>
  <c r="J338" i="10" l="1"/>
  <c r="L337" i="10"/>
  <c r="M337" i="10" s="1"/>
  <c r="N337" i="10"/>
  <c r="O336" i="10"/>
  <c r="P336" i="10" s="1"/>
  <c r="K341" i="10"/>
  <c r="N338" i="10" l="1"/>
  <c r="O337" i="10"/>
  <c r="P337" i="10" s="1"/>
  <c r="J339" i="10"/>
  <c r="L338" i="10"/>
  <c r="M338" i="10" s="1"/>
  <c r="K342" i="10"/>
  <c r="J340" i="10" l="1"/>
  <c r="L339" i="10"/>
  <c r="M339" i="10" s="1"/>
  <c r="N339" i="10"/>
  <c r="O338" i="10"/>
  <c r="P338" i="10" s="1"/>
  <c r="K343" i="10"/>
  <c r="N340" i="10" l="1"/>
  <c r="O339" i="10"/>
  <c r="P339" i="10" s="1"/>
  <c r="J341" i="10"/>
  <c r="L340" i="10"/>
  <c r="M340" i="10" s="1"/>
  <c r="K344" i="10"/>
  <c r="J342" i="10" l="1"/>
  <c r="L341" i="10"/>
  <c r="M341" i="10" s="1"/>
  <c r="N341" i="10"/>
  <c r="O340" i="10"/>
  <c r="P340" i="10" s="1"/>
  <c r="K345" i="10"/>
  <c r="N342" i="10" l="1"/>
  <c r="O341" i="10"/>
  <c r="P341" i="10" s="1"/>
  <c r="J343" i="10"/>
  <c r="L342" i="10"/>
  <c r="M342" i="10" s="1"/>
  <c r="K346" i="10"/>
  <c r="J344" i="10" l="1"/>
  <c r="L343" i="10"/>
  <c r="M343" i="10" s="1"/>
  <c r="N343" i="10"/>
  <c r="O342" i="10"/>
  <c r="P342" i="10" s="1"/>
  <c r="K347" i="10"/>
  <c r="N344" i="10" l="1"/>
  <c r="O343" i="10"/>
  <c r="P343" i="10" s="1"/>
  <c r="J345" i="10"/>
  <c r="L344" i="10"/>
  <c r="M344" i="10" s="1"/>
  <c r="K348" i="10"/>
  <c r="J346" i="10" l="1"/>
  <c r="L345" i="10"/>
  <c r="M345" i="10" s="1"/>
  <c r="N345" i="10"/>
  <c r="O344" i="10"/>
  <c r="P344" i="10" s="1"/>
  <c r="K349" i="10"/>
  <c r="N346" i="10" l="1"/>
  <c r="O345" i="10"/>
  <c r="P345" i="10" s="1"/>
  <c r="J347" i="10"/>
  <c r="L346" i="10"/>
  <c r="M346" i="10" s="1"/>
  <c r="K350" i="10"/>
  <c r="J348" i="10" l="1"/>
  <c r="L347" i="10"/>
  <c r="M347" i="10" s="1"/>
  <c r="N347" i="10"/>
  <c r="O346" i="10"/>
  <c r="P346" i="10" s="1"/>
  <c r="K351" i="10"/>
  <c r="N348" i="10" l="1"/>
  <c r="O347" i="10"/>
  <c r="P347" i="10" s="1"/>
  <c r="J349" i="10"/>
  <c r="L348" i="10"/>
  <c r="M348" i="10" s="1"/>
  <c r="K352" i="10"/>
  <c r="J350" i="10" l="1"/>
  <c r="L349" i="10"/>
  <c r="M349" i="10" s="1"/>
  <c r="N349" i="10"/>
  <c r="O348" i="10"/>
  <c r="P348" i="10" s="1"/>
  <c r="K353" i="10"/>
  <c r="N350" i="10" l="1"/>
  <c r="O349" i="10"/>
  <c r="P349" i="10" s="1"/>
  <c r="J351" i="10"/>
  <c r="L350" i="10"/>
  <c r="M350" i="10" s="1"/>
  <c r="K354" i="10"/>
  <c r="J352" i="10" l="1"/>
  <c r="L351" i="10"/>
  <c r="M351" i="10" s="1"/>
  <c r="N351" i="10"/>
  <c r="O350" i="10"/>
  <c r="P350" i="10" s="1"/>
  <c r="K355" i="10"/>
  <c r="N352" i="10" l="1"/>
  <c r="O351" i="10"/>
  <c r="P351" i="10" s="1"/>
  <c r="J353" i="10"/>
  <c r="L352" i="10"/>
  <c r="M352" i="10" s="1"/>
  <c r="K356" i="10"/>
  <c r="J354" i="10" l="1"/>
  <c r="L353" i="10"/>
  <c r="M353" i="10" s="1"/>
  <c r="N353" i="10"/>
  <c r="O352" i="10"/>
  <c r="P352" i="10" s="1"/>
  <c r="K357" i="10"/>
  <c r="N354" i="10" l="1"/>
  <c r="O353" i="10"/>
  <c r="P353" i="10" s="1"/>
  <c r="J355" i="10"/>
  <c r="L354" i="10"/>
  <c r="M354" i="10" s="1"/>
  <c r="K358" i="10"/>
  <c r="J356" i="10" l="1"/>
  <c r="L355" i="10"/>
  <c r="M355" i="10" s="1"/>
  <c r="N355" i="10"/>
  <c r="O354" i="10"/>
  <c r="P354" i="10" s="1"/>
  <c r="K359" i="10"/>
  <c r="N356" i="10" l="1"/>
  <c r="O355" i="10"/>
  <c r="P355" i="10" s="1"/>
  <c r="J357" i="10"/>
  <c r="L356" i="10"/>
  <c r="M356" i="10" s="1"/>
  <c r="K360" i="10"/>
  <c r="J358" i="10" l="1"/>
  <c r="L357" i="10"/>
  <c r="M357" i="10" s="1"/>
  <c r="N357" i="10"/>
  <c r="O356" i="10"/>
  <c r="P356" i="10" s="1"/>
  <c r="K361" i="10"/>
  <c r="N358" i="10" l="1"/>
  <c r="O357" i="10"/>
  <c r="P357" i="10" s="1"/>
  <c r="J359" i="10"/>
  <c r="L358" i="10"/>
  <c r="M358" i="10" s="1"/>
  <c r="K362" i="10"/>
  <c r="J360" i="10" l="1"/>
  <c r="L359" i="10"/>
  <c r="M359" i="10" s="1"/>
  <c r="N359" i="10"/>
  <c r="O358" i="10"/>
  <c r="P358" i="10" s="1"/>
  <c r="K363" i="10"/>
  <c r="N360" i="10" l="1"/>
  <c r="O359" i="10"/>
  <c r="P359" i="10" s="1"/>
  <c r="J361" i="10"/>
  <c r="L360" i="10"/>
  <c r="M360" i="10" s="1"/>
  <c r="K364" i="10"/>
  <c r="J362" i="10" l="1"/>
  <c r="L361" i="10"/>
  <c r="M361" i="10" s="1"/>
  <c r="N361" i="10"/>
  <c r="O360" i="10"/>
  <c r="P360" i="10" s="1"/>
  <c r="K365" i="10"/>
  <c r="N362" i="10" l="1"/>
  <c r="O361" i="10"/>
  <c r="P361" i="10" s="1"/>
  <c r="J363" i="10"/>
  <c r="L362" i="10"/>
  <c r="M362" i="10" s="1"/>
  <c r="J364" i="10" l="1"/>
  <c r="L363" i="10"/>
  <c r="M363" i="10" s="1"/>
  <c r="N363" i="10"/>
  <c r="O362" i="10"/>
  <c r="P362" i="10" s="1"/>
  <c r="N364" i="10" l="1"/>
  <c r="O363" i="10"/>
  <c r="P363" i="10" s="1"/>
  <c r="J365" i="10"/>
  <c r="L365" i="10" s="1"/>
  <c r="L364" i="10"/>
  <c r="M364" i="10" s="1"/>
  <c r="M365" i="10" l="1"/>
  <c r="M4" i="10" s="1"/>
  <c r="N365" i="10"/>
  <c r="O365" i="10" s="1"/>
  <c r="O364" i="10"/>
  <c r="P364" i="10" s="1"/>
  <c r="C32" i="7" l="1"/>
  <c r="C41" i="7" s="1"/>
  <c r="C42" i="7" s="1"/>
  <c r="P365" i="10"/>
  <c r="P4" i="10" s="1"/>
  <c r="C43" i="7" l="1"/>
  <c r="C44" i="7" s="1"/>
  <c r="C33" i="7"/>
</calcChain>
</file>

<file path=xl/sharedStrings.xml><?xml version="1.0" encoding="utf-8"?>
<sst xmlns="http://schemas.openxmlformats.org/spreadsheetml/2006/main" count="74" uniqueCount="57">
  <si>
    <t>per week</t>
  </si>
  <si>
    <t>https://www.realestate.com.au/property-house-nsw-carlingford-143261732</t>
  </si>
  <si>
    <t>years</t>
  </si>
  <si>
    <t>Mortgage</t>
  </si>
  <si>
    <t>Shares value</t>
  </si>
  <si>
    <t>Year</t>
  </si>
  <si>
    <t>House value</t>
  </si>
  <si>
    <t>Deposit</t>
  </si>
  <si>
    <t>Stamp duty</t>
  </si>
  <si>
    <t>Mortgage principal</t>
  </si>
  <si>
    <t>Mortgage interest rate</t>
  </si>
  <si>
    <t>Mortgage term</t>
  </si>
  <si>
    <t>Rental</t>
  </si>
  <si>
    <t>Rental rate</t>
  </si>
  <si>
    <t>Inflation</t>
  </si>
  <si>
    <t>Rental growth</t>
  </si>
  <si>
    <t>per year</t>
  </si>
  <si>
    <t>Shares growth</t>
  </si>
  <si>
    <t>Month</t>
  </si>
  <si>
    <t>Ownership on-costs</t>
  </si>
  <si>
    <t>of mortgage</t>
  </si>
  <si>
    <t>Payment</t>
  </si>
  <si>
    <t>On-costs</t>
  </si>
  <si>
    <t>On-cost starts at</t>
  </si>
  <si>
    <t>Ownership</t>
  </si>
  <si>
    <t>Renting</t>
  </si>
  <si>
    <t>Difference</t>
  </si>
  <si>
    <t>per month</t>
  </si>
  <si>
    <t>CumOwn</t>
  </si>
  <si>
    <t>CumRent</t>
  </si>
  <si>
    <t>Rent overtakes?</t>
  </si>
  <si>
    <t>CumOwn add upfront</t>
  </si>
  <si>
    <t>Rental cost</t>
  </si>
  <si>
    <t>CumOwn ex dep</t>
  </si>
  <si>
    <t>CumOwn inc dep</t>
  </si>
  <si>
    <t>Trigger</t>
  </si>
  <si>
    <t>Annual cont to shares</t>
  </si>
  <si>
    <t>Value</t>
  </si>
  <si>
    <t>ABOUT THE HOME</t>
  </si>
  <si>
    <t>PROPERTY OWNERSHIP COSTS</t>
  </si>
  <si>
    <t>Per annum</t>
  </si>
  <si>
    <t>excluding deposit + stamp duty</t>
  </si>
  <si>
    <t>including deposit + stamp duty</t>
  </si>
  <si>
    <t>RENT OVERTAKES OWNERSHIP COST</t>
  </si>
  <si>
    <t>Per annum in Year</t>
  </si>
  <si>
    <t>Cumulatively in Year</t>
  </si>
  <si>
    <t>ABOUT THE ECONOMY</t>
  </si>
  <si>
    <t>Own cost ex dep</t>
  </si>
  <si>
    <t>Cumulatively</t>
  </si>
  <si>
    <t>ABOUT THE SHARE PORTFOLIO AT POINTS WHEN RENT OVERTAKES OWNERSHIP COSTS</t>
  </si>
  <si>
    <t>per annum income at 4%</t>
  </si>
  <si>
    <t>excl deposit + stamp duty</t>
  </si>
  <si>
    <t>incl deposit + stamp duty</t>
  </si>
  <si>
    <t>TIME SERIES</t>
  </si>
  <si>
    <t>Copyright 2024 by Lacey Filipich and Money School. Not to be distributed or reproduced without permission.</t>
  </si>
  <si>
    <t>Starting data entry based on this property:</t>
  </si>
  <si>
    <t>Replace data in yellow cells with your scenario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</si>
</sst>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8" formatCode="&quot;$&quot;#,##0.00_);[Red]\(&quot;$&quot;#,##0.00\)"/>
    <numFmt numFmtId="42" formatCode="_(&quot;$&quot;* #,##0_);_(&quot;$&quot;* \(#,##0\);_(&quot;$&quot;* &quot;-&quot;_);_(@_)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F243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8" fontId="0" fillId="0" borderId="0" xfId="0" applyNumberFormat="1"/>
    <xf numFmtId="0" fontId="1" fillId="0" borderId="0" xfId="0" applyFont="1"/>
    <xf numFmtId="42" fontId="0" fillId="0" borderId="0" xfId="0" applyNumberFormat="1"/>
    <xf numFmtId="38" fontId="0" fillId="0" borderId="0" xfId="0" applyNumberFormat="1"/>
    <xf numFmtId="0" fontId="1" fillId="0" borderId="0" xfId="0" applyFont="1" applyAlignment="1">
      <alignment horizontal="center"/>
    </xf>
    <xf numFmtId="0" fontId="3" fillId="4" borderId="5" xfId="0" applyFont="1" applyFill="1" applyBorder="1"/>
    <xf numFmtId="0" fontId="3" fillId="4" borderId="0" xfId="0" applyFont="1" applyFill="1"/>
    <xf numFmtId="0" fontId="3" fillId="4" borderId="6" xfId="0" applyFont="1" applyFill="1" applyBorder="1"/>
    <xf numFmtId="0" fontId="3" fillId="4" borderId="5" xfId="0" applyFont="1" applyFill="1" applyBorder="1" applyAlignment="1">
      <alignment horizontal="right" indent="1"/>
    </xf>
    <xf numFmtId="0" fontId="3" fillId="4" borderId="5" xfId="0" applyFont="1" applyFill="1" applyBorder="1" applyAlignment="1">
      <alignment horizontal="right"/>
    </xf>
    <xf numFmtId="0" fontId="3" fillId="4" borderId="7" xfId="0" applyFont="1" applyFill="1" applyBorder="1" applyAlignment="1">
      <alignment horizontal="right"/>
    </xf>
    <xf numFmtId="0" fontId="3" fillId="4" borderId="8" xfId="0" applyFont="1" applyFill="1" applyBorder="1"/>
    <xf numFmtId="0" fontId="3" fillId="4" borderId="9" xfId="0" applyFont="1" applyFill="1" applyBorder="1"/>
    <xf numFmtId="0" fontId="0" fillId="0" borderId="0" xfId="0" applyAlignment="1">
      <alignment horizontal="right"/>
    </xf>
    <xf numFmtId="0" fontId="0" fillId="5" borderId="5" xfId="0" applyFill="1" applyBorder="1" applyAlignment="1">
      <alignment horizontal="right"/>
    </xf>
    <xf numFmtId="0" fontId="0" fillId="5" borderId="0" xfId="0" applyFill="1"/>
    <xf numFmtId="0" fontId="0" fillId="5" borderId="6" xfId="0" applyFill="1" applyBorder="1"/>
    <xf numFmtId="0" fontId="0" fillId="5" borderId="5" xfId="0" applyFill="1" applyBorder="1" applyAlignment="1">
      <alignment horizontal="right" indent="1"/>
    </xf>
    <xf numFmtId="6" fontId="1" fillId="3" borderId="10" xfId="0" applyNumberFormat="1" applyFont="1" applyFill="1" applyBorder="1" applyAlignment="1">
      <alignment horizontal="center"/>
    </xf>
    <xf numFmtId="6" fontId="1" fillId="3" borderId="1" xfId="0" applyNumberFormat="1" applyFont="1" applyFill="1" applyBorder="1" applyAlignment="1">
      <alignment horizontal="center"/>
    </xf>
    <xf numFmtId="0" fontId="0" fillId="5" borderId="7" xfId="0" applyFill="1" applyBorder="1"/>
    <xf numFmtId="0" fontId="0" fillId="5" borderId="8" xfId="0" applyFill="1" applyBorder="1"/>
    <xf numFmtId="0" fontId="0" fillId="5" borderId="9" xfId="0" applyFill="1" applyBorder="1"/>
    <xf numFmtId="0" fontId="0" fillId="6" borderId="5" xfId="0" applyFill="1" applyBorder="1"/>
    <xf numFmtId="0" fontId="0" fillId="6" borderId="0" xfId="0" applyFill="1"/>
    <xf numFmtId="0" fontId="0" fillId="6" borderId="6" xfId="0" applyFill="1" applyBorder="1"/>
    <xf numFmtId="0" fontId="0" fillId="6" borderId="5" xfId="0" applyFill="1" applyBorder="1" applyAlignment="1">
      <alignment horizontal="right" indent="1"/>
    </xf>
    <xf numFmtId="0" fontId="1" fillId="3" borderId="1" xfId="0" applyFont="1" applyFill="1" applyBorder="1" applyAlignment="1">
      <alignment horizontal="center"/>
    </xf>
    <xf numFmtId="0" fontId="0" fillId="6" borderId="7" xfId="0" applyFill="1" applyBorder="1"/>
    <xf numFmtId="0" fontId="0" fillId="6" borderId="8" xfId="0" applyFill="1" applyBorder="1"/>
    <xf numFmtId="0" fontId="0" fillId="6" borderId="9" xfId="0" applyFill="1" applyBorder="1"/>
    <xf numFmtId="0" fontId="0" fillId="7" borderId="5" xfId="0" applyFill="1" applyBorder="1"/>
    <xf numFmtId="0" fontId="0" fillId="7" borderId="0" xfId="0" applyFill="1"/>
    <xf numFmtId="0" fontId="0" fillId="7" borderId="6" xfId="0" applyFill="1" applyBorder="1"/>
    <xf numFmtId="0" fontId="1" fillId="7" borderId="5" xfId="0" applyFont="1" applyFill="1" applyBorder="1" applyAlignment="1">
      <alignment horizontal="right" indent="1"/>
    </xf>
    <xf numFmtId="0" fontId="0" fillId="7" borderId="5" xfId="0" applyFill="1" applyBorder="1" applyAlignment="1">
      <alignment horizontal="right" indent="1"/>
    </xf>
    <xf numFmtId="6" fontId="1" fillId="3" borderId="11" xfId="0" applyNumberFormat="1" applyFont="1" applyFill="1" applyBorder="1" applyAlignment="1">
      <alignment horizontal="center"/>
    </xf>
    <xf numFmtId="0" fontId="0" fillId="7" borderId="7" xfId="0" applyFill="1" applyBorder="1"/>
    <xf numFmtId="0" fontId="0" fillId="7" borderId="8" xfId="0" applyFill="1" applyBorder="1"/>
    <xf numFmtId="0" fontId="0" fillId="7" borderId="9" xfId="0" applyFill="1" applyBorder="1"/>
    <xf numFmtId="0" fontId="4" fillId="0" borderId="0" xfId="0" applyFont="1"/>
    <xf numFmtId="42" fontId="0" fillId="2" borderId="1" xfId="0" applyNumberFormat="1" applyFill="1" applyBorder="1" applyProtection="1">
      <protection locked="0"/>
    </xf>
    <xf numFmtId="42" fontId="0" fillId="3" borderId="1" xfId="0" applyNumberFormat="1" applyFill="1" applyBorder="1" applyProtection="1">
      <protection locked="0"/>
    </xf>
    <xf numFmtId="10" fontId="0" fillId="2" borderId="1" xfId="0" applyNumberFormat="1" applyFill="1" applyBorder="1" applyProtection="1">
      <protection locked="0"/>
    </xf>
    <xf numFmtId="9" fontId="0" fillId="2" borderId="1" xfId="0" applyNumberFormat="1" applyFill="1" applyBorder="1" applyProtection="1">
      <protection locked="0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1" fillId="7" borderId="3" xfId="0" applyFont="1" applyFill="1" applyBorder="1" applyAlignment="1">
      <alignment horizontal="center"/>
    </xf>
    <xf numFmtId="0" fontId="1" fillId="7" borderId="4" xfId="0" applyFont="1" applyFill="1" applyBorder="1" applyAlignment="1">
      <alignment horizontal="center"/>
    </xf>
    <xf numFmtId="0" fontId="0" fillId="3" borderId="1" xfId="0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F243C"/>
      <color rgb="FF31D0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14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16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/>
              <a:t>Annual outgoings (excluding deposit and stamp duty)</a:t>
            </a:r>
          </a:p>
        </c:rich>
      </c:tx>
      <c:layout>
        <c:manualLayout>
          <c:xMode val="edge"/>
          <c:yMode val="edge"/>
          <c:x val="1.3755867956886969E-2"/>
          <c:y val="1.82529335071707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16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Own</c:v>
          </c:tx>
          <c:spPr>
            <a:ln w="50800" cap="rnd">
              <a:solidFill>
                <a:srgbClr val="0F243C"/>
              </a:solidFill>
              <a:round/>
            </a:ln>
            <a:effectLst/>
          </c:spPr>
          <c:marker>
            <c:symbol val="none"/>
          </c:marker>
          <c:cat>
            <c:numRef>
              <c:f>Summary!$G$7:$G$36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Summary!$H$7:$H$36</c:f>
              <c:numCache>
                <c:formatCode>_("$"* #,##0_);_("$"* \(#,##0\);_("$"* "-"_);_(@_)</c:formatCode>
                <c:ptCount val="30"/>
                <c:pt idx="0">
                  <c:v>120200.20373901495</c:v>
                </c:pt>
                <c:pt idx="1">
                  <c:v>120600.87108481168</c:v>
                </c:pt>
                <c:pt idx="2">
                  <c:v>121009.55177752432</c:v>
                </c:pt>
                <c:pt idx="3">
                  <c:v>121426.40608409123</c:v>
                </c:pt>
                <c:pt idx="4">
                  <c:v>121851.59747678947</c:v>
                </c:pt>
                <c:pt idx="5">
                  <c:v>122285.29269734168</c:v>
                </c:pt>
                <c:pt idx="6">
                  <c:v>122727.66182230493</c:v>
                </c:pt>
                <c:pt idx="7">
                  <c:v>123178.87832976744</c:v>
                </c:pt>
                <c:pt idx="8">
                  <c:v>123639.11916737921</c:v>
                </c:pt>
                <c:pt idx="9">
                  <c:v>124108.5648217432</c:v>
                </c:pt>
                <c:pt idx="10">
                  <c:v>124587.3993891945</c:v>
                </c:pt>
                <c:pt idx="11">
                  <c:v>125075.8106479948</c:v>
                </c:pt>
                <c:pt idx="12">
                  <c:v>125573.99013197111</c:v>
                </c:pt>
                <c:pt idx="13">
                  <c:v>126082.13320562695</c:v>
                </c:pt>
                <c:pt idx="14">
                  <c:v>126600.43914075592</c:v>
                </c:pt>
                <c:pt idx="15">
                  <c:v>127129.11119458743</c:v>
                </c:pt>
                <c:pt idx="16">
                  <c:v>127668.35668949562</c:v>
                </c:pt>
                <c:pt idx="17">
                  <c:v>128218.38709430193</c:v>
                </c:pt>
                <c:pt idx="18">
                  <c:v>128779.4181072044</c:v>
                </c:pt>
                <c:pt idx="19">
                  <c:v>129351.66974036489</c:v>
                </c:pt>
                <c:pt idx="20">
                  <c:v>129935.36640618861</c:v>
                </c:pt>
                <c:pt idx="21">
                  <c:v>130530.7370053288</c:v>
                </c:pt>
                <c:pt idx="22">
                  <c:v>131138.0150164518</c:v>
                </c:pt>
                <c:pt idx="23">
                  <c:v>131757.43858779725</c:v>
                </c:pt>
                <c:pt idx="24">
                  <c:v>132389.25063056962</c:v>
                </c:pt>
                <c:pt idx="25">
                  <c:v>133033.69891419742</c:v>
                </c:pt>
                <c:pt idx="26">
                  <c:v>133691.03616349777</c:v>
                </c:pt>
                <c:pt idx="27">
                  <c:v>134361.52015778417</c:v>
                </c:pt>
                <c:pt idx="28">
                  <c:v>135045.41383195628</c:v>
                </c:pt>
                <c:pt idx="29">
                  <c:v>135742.98537961178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8EE-B24F-852A-77FE82D10C30}"/>
            </c:ext>
          </c:extLst>
        </c:ser>
        <c:ser>
          <c:idx val="2"/>
          <c:order val="1"/>
          <c:tx>
            <c:v>Rent</c:v>
          </c:tx>
          <c:spPr>
            <a:ln w="50800" cap="rnd">
              <a:solidFill>
                <a:srgbClr val="31D0CF"/>
              </a:solidFill>
              <a:round/>
            </a:ln>
            <a:effectLst/>
          </c:spPr>
          <c:marker>
            <c:symbol val="none"/>
          </c:marker>
          <c:cat>
            <c:numRef>
              <c:f>Summary!$G$7:$G$36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Summary!$I$7:$I$36</c:f>
              <c:numCache>
                <c:formatCode>_("$"* #,##0_);_("$"* \(#,##0\);_("$"* "-"_);_(@_)</c:formatCode>
                <c:ptCount val="30"/>
                <c:pt idx="0">
                  <c:v>39000</c:v>
                </c:pt>
                <c:pt idx="1">
                  <c:v>42022.499999999993</c:v>
                </c:pt>
                <c:pt idx="2">
                  <c:v>45279.243749999994</c:v>
                </c:pt>
                <c:pt idx="3">
                  <c:v>48788.385140624989</c:v>
                </c:pt>
                <c:pt idx="4">
                  <c:v>52569.484989023418</c:v>
                </c:pt>
                <c:pt idx="5">
                  <c:v>56643.620075672734</c:v>
                </c:pt>
                <c:pt idx="6">
                  <c:v>61033.500631537361</c:v>
                </c:pt>
                <c:pt idx="7">
                  <c:v>65763.596930481493</c:v>
                </c:pt>
                <c:pt idx="8">
                  <c:v>70860.275692593801</c:v>
                </c:pt>
                <c:pt idx="9">
                  <c:v>76351.947058769831</c:v>
                </c:pt>
                <c:pt idx="10">
                  <c:v>82269.222955824487</c:v>
                </c:pt>
                <c:pt idx="11">
                  <c:v>88645.087734900866</c:v>
                </c:pt>
                <c:pt idx="12">
                  <c:v>95515.08203435567</c:v>
                </c:pt>
                <c:pt idx="13">
                  <c:v>102917.50089201823</c:v>
                </c:pt>
                <c:pt idx="14">
                  <c:v>110893.60721114962</c:v>
                </c:pt>
                <c:pt idx="15">
                  <c:v>119487.86177001373</c:v>
                </c:pt>
                <c:pt idx="16">
                  <c:v>128748.17105718977</c:v>
                </c:pt>
                <c:pt idx="17">
                  <c:v>138726.15431412196</c:v>
                </c:pt>
                <c:pt idx="18">
                  <c:v>149477.43127346641</c:v>
                </c:pt>
                <c:pt idx="19">
                  <c:v>161061.93219716003</c:v>
                </c:pt>
                <c:pt idx="20">
                  <c:v>173544.23194243992</c:v>
                </c:pt>
                <c:pt idx="21">
                  <c:v>186993.90991797898</c:v>
                </c:pt>
                <c:pt idx="22">
                  <c:v>201485.93793662236</c:v>
                </c:pt>
                <c:pt idx="23">
                  <c:v>217101.09812671054</c:v>
                </c:pt>
                <c:pt idx="24">
                  <c:v>233926.43323153062</c:v>
                </c:pt>
                <c:pt idx="25">
                  <c:v>252055.73180697422</c:v>
                </c:pt>
                <c:pt idx="26">
                  <c:v>271590.05102201464</c:v>
                </c:pt>
                <c:pt idx="27">
                  <c:v>292638.2799762208</c:v>
                </c:pt>
                <c:pt idx="28">
                  <c:v>315317.74667437794</c:v>
                </c:pt>
                <c:pt idx="29">
                  <c:v>339754.87204164208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8EE-B24F-852A-77FE82D10C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8947248"/>
        <c:axId val="1478917840"/>
      </c:lineChart>
      <c:catAx>
        <c:axId val="14789472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Year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8917840"/>
        <c:crosses val="autoZero"/>
        <c:auto val="1"/>
        <c:lblAlgn val="ctr"/>
        <c:lblOffset val="100"/>
        <c:noMultiLvlLbl val="0"/>
      </c:catAx>
      <c:valAx>
        <c:axId val="14789178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_);_(&quot;$&quot;* \(#,##0\);_(&quot;$&quot;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8947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44296796564976282"/>
          <c:y val="0.14697533082158734"/>
          <c:w val="0.2221720516255023"/>
          <c:h val="7.2373394655524642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8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16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/>
              <a:t>Cumulative outgoings (excl deposit and stamp duty)</a:t>
            </a:r>
          </a:p>
        </c:rich>
      </c:tx>
      <c:layout>
        <c:manualLayout>
          <c:xMode val="edge"/>
          <c:yMode val="edge"/>
          <c:x val="1.3755867956886969E-2"/>
          <c:y val="1.82529335071707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16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Own</c:v>
          </c:tx>
          <c:spPr>
            <a:ln w="50800" cap="rnd">
              <a:solidFill>
                <a:srgbClr val="0F243C"/>
              </a:solidFill>
              <a:round/>
            </a:ln>
            <a:effectLst/>
          </c:spPr>
          <c:marker>
            <c:symbol val="none"/>
          </c:marker>
          <c:cat>
            <c:numRef>
              <c:f>Summary!$G$7:$G$36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Summary!$J$7:$J$36</c:f>
              <c:numCache>
                <c:formatCode>_("$"* #,##0_);_("$"* \(#,##0\);_("$"* "-"_);_(@_)</c:formatCode>
                <c:ptCount val="30"/>
                <c:pt idx="0">
                  <c:v>120200.20373901495</c:v>
                </c:pt>
                <c:pt idx="1">
                  <c:v>240801.07482382661</c:v>
                </c:pt>
                <c:pt idx="2">
                  <c:v>361810.62660135096</c:v>
                </c:pt>
                <c:pt idx="3">
                  <c:v>483237.03268544219</c:v>
                </c:pt>
                <c:pt idx="4">
                  <c:v>605088.63016223162</c:v>
                </c:pt>
                <c:pt idx="5">
                  <c:v>727373.92285957327</c:v>
                </c:pt>
                <c:pt idx="6">
                  <c:v>850101.58468187822</c:v>
                </c:pt>
                <c:pt idx="7">
                  <c:v>973280.46301164571</c:v>
                </c:pt>
                <c:pt idx="8">
                  <c:v>1096919.5821790248</c:v>
                </c:pt>
                <c:pt idx="9">
                  <c:v>1221028.147000768</c:v>
                </c:pt>
                <c:pt idx="10">
                  <c:v>1345615.5463899625</c:v>
                </c:pt>
                <c:pt idx="11">
                  <c:v>1470691.3570379573</c:v>
                </c:pt>
                <c:pt idx="12">
                  <c:v>1596265.3471699285</c:v>
                </c:pt>
                <c:pt idx="13">
                  <c:v>1722347.4803755553</c:v>
                </c:pt>
                <c:pt idx="14">
                  <c:v>1848947.9195163113</c:v>
                </c:pt>
                <c:pt idx="15">
                  <c:v>1976077.0307108988</c:v>
                </c:pt>
                <c:pt idx="16">
                  <c:v>2103745.3874003943</c:v>
                </c:pt>
                <c:pt idx="17">
                  <c:v>2231963.7744946964</c:v>
                </c:pt>
                <c:pt idx="18">
                  <c:v>2360743.192601901</c:v>
                </c:pt>
                <c:pt idx="19">
                  <c:v>2490094.8623422659</c:v>
                </c:pt>
                <c:pt idx="20">
                  <c:v>2620030.2287484547</c:v>
                </c:pt>
                <c:pt idx="21">
                  <c:v>2750560.9657537835</c:v>
                </c:pt>
                <c:pt idx="22">
                  <c:v>2881698.9807702354</c:v>
                </c:pt>
                <c:pt idx="23">
                  <c:v>3013456.4193580328</c:v>
                </c:pt>
                <c:pt idx="24">
                  <c:v>3145845.6699886024</c:v>
                </c:pt>
                <c:pt idx="25">
                  <c:v>3278879.3689027997</c:v>
                </c:pt>
                <c:pt idx="26">
                  <c:v>3412570.4050662974</c:v>
                </c:pt>
                <c:pt idx="27">
                  <c:v>3546931.9252240816</c:v>
                </c:pt>
                <c:pt idx="28">
                  <c:v>3681977.3390560378</c:v>
                </c:pt>
                <c:pt idx="29">
                  <c:v>3817720.3244356494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27-DE4E-AD87-63048A4B3683}"/>
            </c:ext>
          </c:extLst>
        </c:ser>
        <c:ser>
          <c:idx val="2"/>
          <c:order val="1"/>
          <c:tx>
            <c:v>Rent</c:v>
          </c:tx>
          <c:spPr>
            <a:ln w="50800" cap="rnd">
              <a:solidFill>
                <a:srgbClr val="31D0CF"/>
              </a:solidFill>
              <a:round/>
            </a:ln>
            <a:effectLst/>
          </c:spPr>
          <c:marker>
            <c:symbol val="none"/>
          </c:marker>
          <c:cat>
            <c:numRef>
              <c:f>Summary!$G$7:$G$36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Summary!$K$7:$K$36</c:f>
              <c:numCache>
                <c:formatCode>_("$"* #,##0_);_("$"* \(#,##0\);_("$"* "-"_);_(@_)</c:formatCode>
                <c:ptCount val="30"/>
                <c:pt idx="0">
                  <c:v>39000</c:v>
                </c:pt>
                <c:pt idx="1">
                  <c:v>81022.5</c:v>
                </c:pt>
                <c:pt idx="2">
                  <c:v>126301.74374999999</c:v>
                </c:pt>
                <c:pt idx="3">
                  <c:v>175090.12889062497</c:v>
                </c:pt>
                <c:pt idx="4">
                  <c:v>227659.61387964839</c:v>
                </c:pt>
                <c:pt idx="5">
                  <c:v>284303.23395532113</c:v>
                </c:pt>
                <c:pt idx="6">
                  <c:v>345336.73458685848</c:v>
                </c:pt>
                <c:pt idx="7">
                  <c:v>411100.33151733998</c:v>
                </c:pt>
                <c:pt idx="8">
                  <c:v>481960.60720993381</c:v>
                </c:pt>
                <c:pt idx="9">
                  <c:v>558312.55426870368</c:v>
                </c:pt>
                <c:pt idx="10">
                  <c:v>640581.77722452814</c:v>
                </c:pt>
                <c:pt idx="11">
                  <c:v>729226.86495942902</c:v>
                </c:pt>
                <c:pt idx="12">
                  <c:v>824741.94699378475</c:v>
                </c:pt>
                <c:pt idx="13">
                  <c:v>927659.44788580295</c:v>
                </c:pt>
                <c:pt idx="14">
                  <c:v>1038553.0550969526</c:v>
                </c:pt>
                <c:pt idx="15">
                  <c:v>1158040.9168669663</c:v>
                </c:pt>
                <c:pt idx="16">
                  <c:v>1286789.0879241561</c:v>
                </c:pt>
                <c:pt idx="17">
                  <c:v>1425515.242238278</c:v>
                </c:pt>
                <c:pt idx="18">
                  <c:v>1574992.6735117445</c:v>
                </c:pt>
                <c:pt idx="19">
                  <c:v>1736054.6057089046</c:v>
                </c:pt>
                <c:pt idx="20">
                  <c:v>1909598.8376513445</c:v>
                </c:pt>
                <c:pt idx="21">
                  <c:v>2096592.7475693235</c:v>
                </c:pt>
                <c:pt idx="22">
                  <c:v>2298078.6855059457</c:v>
                </c:pt>
                <c:pt idx="23">
                  <c:v>2515179.7836326561</c:v>
                </c:pt>
                <c:pt idx="24">
                  <c:v>2749106.2168641868</c:v>
                </c:pt>
                <c:pt idx="25">
                  <c:v>3001161.9486711612</c:v>
                </c:pt>
                <c:pt idx="26">
                  <c:v>3272751.9996931758</c:v>
                </c:pt>
                <c:pt idx="27">
                  <c:v>3565390.2796693966</c:v>
                </c:pt>
                <c:pt idx="28">
                  <c:v>3880708.0263437745</c:v>
                </c:pt>
                <c:pt idx="29">
                  <c:v>4220462.8983854167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F27-DE4E-AD87-63048A4B36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8947248"/>
        <c:axId val="1478917840"/>
      </c:lineChart>
      <c:catAx>
        <c:axId val="14789472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Year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8917840"/>
        <c:crosses val="autoZero"/>
        <c:auto val="1"/>
        <c:lblAlgn val="ctr"/>
        <c:lblOffset val="100"/>
        <c:noMultiLvlLbl val="0"/>
      </c:catAx>
      <c:valAx>
        <c:axId val="14789178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_);_(&quot;$&quot;* \(#,##0\);_(&quot;$&quot;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8947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44296796564976282"/>
          <c:y val="0.14697533082158734"/>
          <c:w val="0.2221720516255023"/>
          <c:h val="7.2373394655524642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8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16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/>
              <a:t>Cumulative outgoings (incl</a:t>
            </a:r>
            <a:r>
              <a:rPr lang="en-GB" b="1" baseline="0"/>
              <a:t> </a:t>
            </a:r>
            <a:r>
              <a:rPr lang="en-GB" b="1"/>
              <a:t>deposit and stamp duty)</a:t>
            </a:r>
          </a:p>
        </c:rich>
      </c:tx>
      <c:layout>
        <c:manualLayout>
          <c:xMode val="edge"/>
          <c:yMode val="edge"/>
          <c:x val="1.3755867956886969E-2"/>
          <c:y val="1.82529335071707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16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Own</c:v>
          </c:tx>
          <c:spPr>
            <a:ln w="50800" cap="rnd">
              <a:solidFill>
                <a:srgbClr val="0F243C"/>
              </a:solidFill>
              <a:round/>
            </a:ln>
            <a:effectLst/>
          </c:spPr>
          <c:marker>
            <c:symbol val="none"/>
          </c:marker>
          <c:cat>
            <c:numRef>
              <c:f>Summary!$G$7:$G$36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Summary!$L$7:$L$36</c:f>
              <c:numCache>
                <c:formatCode>_("$"* #,##0_);_("$"* \(#,##0\);_("$"* "-"_);_(@_)</c:formatCode>
                <c:ptCount val="30"/>
                <c:pt idx="0">
                  <c:v>457802</c:v>
                </c:pt>
                <c:pt idx="1">
                  <c:v>499824.5</c:v>
                </c:pt>
                <c:pt idx="2">
                  <c:v>545103.74375000002</c:v>
                </c:pt>
                <c:pt idx="3">
                  <c:v>593892.12889062497</c:v>
                </c:pt>
                <c:pt idx="4">
                  <c:v>646461.61387964839</c:v>
                </c:pt>
                <c:pt idx="5">
                  <c:v>703105.23395532113</c:v>
                </c:pt>
                <c:pt idx="6">
                  <c:v>764138.73458685854</c:v>
                </c:pt>
                <c:pt idx="7">
                  <c:v>829902.33151734003</c:v>
                </c:pt>
                <c:pt idx="8">
                  <c:v>900762.60720993381</c:v>
                </c:pt>
                <c:pt idx="9">
                  <c:v>977114.55426870368</c:v>
                </c:pt>
                <c:pt idx="10">
                  <c:v>1059383.7772245281</c:v>
                </c:pt>
                <c:pt idx="11">
                  <c:v>1148028.864959429</c:v>
                </c:pt>
                <c:pt idx="12">
                  <c:v>1243543.9469937847</c:v>
                </c:pt>
                <c:pt idx="13">
                  <c:v>1346461.4478858029</c:v>
                </c:pt>
                <c:pt idx="14">
                  <c:v>1457355.0550969525</c:v>
                </c:pt>
                <c:pt idx="15">
                  <c:v>1576842.9168669663</c:v>
                </c:pt>
                <c:pt idx="16">
                  <c:v>1705591.0879241561</c:v>
                </c:pt>
                <c:pt idx="17">
                  <c:v>1844317.242238278</c:v>
                </c:pt>
                <c:pt idx="18">
                  <c:v>1993794.6735117445</c:v>
                </c:pt>
                <c:pt idx="19">
                  <c:v>2154856.6057089046</c:v>
                </c:pt>
                <c:pt idx="20">
                  <c:v>2328400.8376513445</c:v>
                </c:pt>
                <c:pt idx="21">
                  <c:v>2515394.7475693235</c:v>
                </c:pt>
                <c:pt idx="22">
                  <c:v>2716880.6855059457</c:v>
                </c:pt>
                <c:pt idx="23">
                  <c:v>2933981.7836326561</c:v>
                </c:pt>
                <c:pt idx="24">
                  <c:v>3167908.2168641868</c:v>
                </c:pt>
                <c:pt idx="25">
                  <c:v>3419963.9486711612</c:v>
                </c:pt>
                <c:pt idx="26">
                  <c:v>3691553.9996931758</c:v>
                </c:pt>
                <c:pt idx="27">
                  <c:v>3984192.2796693966</c:v>
                </c:pt>
                <c:pt idx="28">
                  <c:v>4299510.0263437741</c:v>
                </c:pt>
                <c:pt idx="29">
                  <c:v>4639264.8983854158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E2-AD47-A6D2-09B7BCAD94BB}"/>
            </c:ext>
          </c:extLst>
        </c:ser>
        <c:ser>
          <c:idx val="2"/>
          <c:order val="1"/>
          <c:tx>
            <c:v>Rent</c:v>
          </c:tx>
          <c:spPr>
            <a:ln w="50800" cap="rnd">
              <a:solidFill>
                <a:srgbClr val="31D0CF"/>
              </a:solidFill>
              <a:round/>
            </a:ln>
            <a:effectLst/>
          </c:spPr>
          <c:marker>
            <c:symbol val="none"/>
          </c:marker>
          <c:cat>
            <c:numRef>
              <c:f>Summary!$G$7:$G$36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cat>
          <c:val>
            <c:numRef>
              <c:f>Summary!$K$7:$K$36</c:f>
              <c:numCache>
                <c:formatCode>_("$"* #,##0_);_("$"* \(#,##0\);_("$"* "-"_);_(@_)</c:formatCode>
                <c:ptCount val="30"/>
                <c:pt idx="0">
                  <c:v>39000</c:v>
                </c:pt>
                <c:pt idx="1">
                  <c:v>81022.5</c:v>
                </c:pt>
                <c:pt idx="2">
                  <c:v>126301.74374999999</c:v>
                </c:pt>
                <c:pt idx="3">
                  <c:v>175090.12889062497</c:v>
                </c:pt>
                <c:pt idx="4">
                  <c:v>227659.61387964839</c:v>
                </c:pt>
                <c:pt idx="5">
                  <c:v>284303.23395532113</c:v>
                </c:pt>
                <c:pt idx="6">
                  <c:v>345336.73458685848</c:v>
                </c:pt>
                <c:pt idx="7">
                  <c:v>411100.33151733998</c:v>
                </c:pt>
                <c:pt idx="8">
                  <c:v>481960.60720993381</c:v>
                </c:pt>
                <c:pt idx="9">
                  <c:v>558312.55426870368</c:v>
                </c:pt>
                <c:pt idx="10">
                  <c:v>640581.77722452814</c:v>
                </c:pt>
                <c:pt idx="11">
                  <c:v>729226.86495942902</c:v>
                </c:pt>
                <c:pt idx="12">
                  <c:v>824741.94699378475</c:v>
                </c:pt>
                <c:pt idx="13">
                  <c:v>927659.44788580295</c:v>
                </c:pt>
                <c:pt idx="14">
                  <c:v>1038553.0550969526</c:v>
                </c:pt>
                <c:pt idx="15">
                  <c:v>1158040.9168669663</c:v>
                </c:pt>
                <c:pt idx="16">
                  <c:v>1286789.0879241561</c:v>
                </c:pt>
                <c:pt idx="17">
                  <c:v>1425515.242238278</c:v>
                </c:pt>
                <c:pt idx="18">
                  <c:v>1574992.6735117445</c:v>
                </c:pt>
                <c:pt idx="19">
                  <c:v>1736054.6057089046</c:v>
                </c:pt>
                <c:pt idx="20">
                  <c:v>1909598.8376513445</c:v>
                </c:pt>
                <c:pt idx="21">
                  <c:v>2096592.7475693235</c:v>
                </c:pt>
                <c:pt idx="22">
                  <c:v>2298078.6855059457</c:v>
                </c:pt>
                <c:pt idx="23">
                  <c:v>2515179.7836326561</c:v>
                </c:pt>
                <c:pt idx="24">
                  <c:v>2749106.2168641868</c:v>
                </c:pt>
                <c:pt idx="25">
                  <c:v>3001161.9486711612</c:v>
                </c:pt>
                <c:pt idx="26">
                  <c:v>3272751.9996931758</c:v>
                </c:pt>
                <c:pt idx="27">
                  <c:v>3565390.2796693966</c:v>
                </c:pt>
                <c:pt idx="28">
                  <c:v>3880708.0263437745</c:v>
                </c:pt>
                <c:pt idx="29">
                  <c:v>4220462.8983854167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E2-AD47-A6D2-09B7BCAD94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8947248"/>
        <c:axId val="1478917840"/>
      </c:lineChart>
      <c:catAx>
        <c:axId val="14789472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Year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8917840"/>
        <c:crosses val="autoZero"/>
        <c:auto val="1"/>
        <c:lblAlgn val="ctr"/>
        <c:lblOffset val="100"/>
        <c:noMultiLvlLbl val="0"/>
      </c:catAx>
      <c:valAx>
        <c:axId val="14789178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_);_(&quot;$&quot;* \(#,##0\);_(&quot;$&quot;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8947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44296796564976282"/>
          <c:y val="0.14697533082158734"/>
          <c:w val="0.2221720516255023"/>
          <c:h val="7.2373394655524642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8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12700</xdr:colOff>
      <xdr:row>37</xdr:row>
      <xdr:rowOff>196850</xdr:rowOff>
    </xdr:from>
    <xdr:to>
      <xdr:col>14</xdr:col>
      <xdr:colOff>12700</xdr:colOff>
      <xdr:row>61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2A1AB9A-3E65-B61B-07BC-689D2AA1DD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0</xdr:colOff>
      <xdr:row>63</xdr:row>
      <xdr:rowOff>0</xdr:rowOff>
    </xdr:from>
    <xdr:to>
      <xdr:col>14</xdr:col>
      <xdr:colOff>0</xdr:colOff>
      <xdr:row>86</xdr:row>
      <xdr:rowOff>196850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0944946-E2B1-1142-B1AD-78534EBF40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88</xdr:row>
      <xdr:rowOff>0</xdr:rowOff>
    </xdr:from>
    <xdr:to>
      <xdr:col>14</xdr:col>
      <xdr:colOff>0</xdr:colOff>
      <xdr:row>111</xdr:row>
      <xdr:rowOff>196850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05CD653-B34B-434E-BC90-714581D3A4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Lacey Filipich - Money School" id="{2F2B9327-1BB6-994F-84CD-DBC3966997EA}" userId="S::hello@moneyschool.org.au::1c810e41-902a-45b8-98d4-01cc445586db" providerId="AD"/>
</personList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8B3133-B2DD-4D47-823F-9F5B8DF24D61}">
  <sheetPr codeName="Sheet7">
    <pageSetUpPr fitToPage="1"/>
  </sheetPr>
  <dimension ref="B2:N49"/>
  <sheetViews>
    <sheetView tabSelected="1" zoomScaleNormal="100" workbookViewId="0">
      <selection activeCell="B2" sqref="B2"/>
    </sheetView>
  </sheetViews>
  <sheetFormatPr baseColWidth="10" defaultRowHeight="16" x14ac:dyDescent="0.2"/>
  <cols>
    <col min="1" max="1" width="4.33203125" customWidth="1"/>
    <col min="2" max="4" width="27.5" customWidth="1"/>
    <col min="5" max="6" width="12.5" bestFit="1" customWidth="1"/>
    <col min="7" max="7" width="4.83203125" bestFit="1" customWidth="1"/>
    <col min="8" max="15" width="16.6640625" customWidth="1"/>
  </cols>
  <sheetData>
    <row r="2" spans="2:14" x14ac:dyDescent="0.2">
      <c r="B2" s="2" t="s">
        <v>54</v>
      </c>
    </row>
    <row r="4" spans="2:14" ht="17" thickBot="1" x14ac:dyDescent="0.25">
      <c r="C4" s="5" t="s">
        <v>56</v>
      </c>
    </row>
    <row r="5" spans="2:14" x14ac:dyDescent="0.2">
      <c r="B5" s="46" t="s">
        <v>38</v>
      </c>
      <c r="C5" s="47"/>
      <c r="D5" s="48"/>
      <c r="G5" s="2" t="s">
        <v>53</v>
      </c>
    </row>
    <row r="6" spans="2:14" ht="17" thickBot="1" x14ac:dyDescent="0.25">
      <c r="B6" s="6"/>
      <c r="C6" s="7"/>
      <c r="D6" s="8"/>
      <c r="G6" t="s">
        <v>5</v>
      </c>
      <c r="H6" t="s">
        <v>47</v>
      </c>
      <c r="I6" t="s">
        <v>32</v>
      </c>
      <c r="J6" t="s">
        <v>33</v>
      </c>
      <c r="K6" t="s">
        <v>29</v>
      </c>
      <c r="L6" t="s">
        <v>34</v>
      </c>
      <c r="M6" t="s">
        <v>36</v>
      </c>
      <c r="N6" t="s">
        <v>4</v>
      </c>
    </row>
    <row r="7" spans="2:14" ht="17" thickBot="1" x14ac:dyDescent="0.25">
      <c r="B7" s="9" t="s">
        <v>6</v>
      </c>
      <c r="C7" s="42">
        <v>1700000</v>
      </c>
      <c r="D7" s="8"/>
      <c r="G7">
        <v>1</v>
      </c>
      <c r="H7" s="3">
        <f>VLOOKUP(G7,'Time series'!$A$6:$O$365,4)*12+VLOOKUP(G7,'Time series'!$A$6:$O$365,5)*12</f>
        <v>120200.20373901495</v>
      </c>
      <c r="I7" s="3">
        <f>VLOOKUP(G7,'Time series'!$A$6:$Q$365,6)*12</f>
        <v>39000</v>
      </c>
      <c r="J7" s="3">
        <f>H7</f>
        <v>120200.20373901495</v>
      </c>
      <c r="K7" s="3">
        <f>I7</f>
        <v>39000</v>
      </c>
      <c r="L7" s="3">
        <f>I7+C8+C9</f>
        <v>457802</v>
      </c>
      <c r="M7" s="3">
        <f>IF(I7&lt;H7,H7-I7,0)</f>
        <v>81200.203739014949</v>
      </c>
      <c r="N7" s="3">
        <f>($C$8+$C$9)*((1+$C$20)^G7)+M7</f>
        <v>538531.98773901502</v>
      </c>
    </row>
    <row r="8" spans="2:14" ht="17" thickBot="1" x14ac:dyDescent="0.25">
      <c r="B8" s="9" t="s">
        <v>7</v>
      </c>
      <c r="C8" s="42">
        <v>340000</v>
      </c>
      <c r="D8" s="8"/>
      <c r="G8">
        <v>2</v>
      </c>
      <c r="H8" s="3">
        <f>VLOOKUP(G8,'Time series'!$A$6:$O$365,4)*12+VLOOKUP(G8,'Time series'!$A$6:$O$365,5)*12</f>
        <v>120600.87108481168</v>
      </c>
      <c r="I8" s="3">
        <f>VLOOKUP(G8,'Time series'!$A$6:$Q$365,6)*12</f>
        <v>42022.499999999993</v>
      </c>
      <c r="J8" s="3">
        <f>J7+H8</f>
        <v>240801.07482382661</v>
      </c>
      <c r="K8" s="3">
        <f>K7+I8</f>
        <v>81022.5</v>
      </c>
      <c r="L8" s="3">
        <f>L7+I8</f>
        <v>499824.5</v>
      </c>
      <c r="M8" s="3">
        <f t="shared" ref="M8:M36" si="0">IF(I8&lt;H8,H8-I8,0)</f>
        <v>78578.37108481169</v>
      </c>
      <c r="N8" s="3">
        <f>N7*(1+$C$20)+M8</f>
        <v>666655.30169581622</v>
      </c>
    </row>
    <row r="9" spans="2:14" ht="17" thickBot="1" x14ac:dyDescent="0.25">
      <c r="B9" s="9" t="s">
        <v>8</v>
      </c>
      <c r="C9" s="42">
        <v>78802</v>
      </c>
      <c r="D9" s="8"/>
      <c r="G9">
        <v>3</v>
      </c>
      <c r="H9" s="3">
        <f>VLOOKUP(G9,'Time series'!$A$6:$O$365,4)*12+VLOOKUP(G9,'Time series'!$A$6:$O$365,5)*12</f>
        <v>121009.55177752432</v>
      </c>
      <c r="I9" s="3">
        <f>VLOOKUP(G9,'Time series'!$A$6:$Q$365,6)*12</f>
        <v>45279.243749999994</v>
      </c>
      <c r="J9" s="3">
        <f t="shared" ref="J9:J36" si="1">J8+H9</f>
        <v>361810.62660135096</v>
      </c>
      <c r="K9" s="3">
        <f t="shared" ref="K9:K36" si="2">K8+I9</f>
        <v>126301.74374999999</v>
      </c>
      <c r="L9" s="3">
        <f t="shared" ref="L9:L36" si="3">L8+I9</f>
        <v>545103.74375000002</v>
      </c>
      <c r="M9" s="3">
        <f t="shared" si="0"/>
        <v>75730.308027524326</v>
      </c>
      <c r="N9" s="3">
        <f t="shared" ref="N9:N36" si="4">N8*(1+$C$20)+M9</f>
        <v>803717.8974793558</v>
      </c>
    </row>
    <row r="10" spans="2:14" ht="17" thickBot="1" x14ac:dyDescent="0.25">
      <c r="B10" s="9" t="s">
        <v>9</v>
      </c>
      <c r="C10" s="43">
        <f>C7-C8</f>
        <v>1360000</v>
      </c>
      <c r="D10" s="8"/>
      <c r="G10">
        <v>4</v>
      </c>
      <c r="H10" s="3">
        <f>VLOOKUP(G10,'Time series'!$A$6:$O$365,4)*12+VLOOKUP(G10,'Time series'!$A$6:$O$365,5)*12</f>
        <v>121426.40608409123</v>
      </c>
      <c r="I10" s="3">
        <f>VLOOKUP(G10,'Time series'!$A$6:$Q$365,6)*12</f>
        <v>48788.385140624989</v>
      </c>
      <c r="J10" s="3">
        <f t="shared" si="1"/>
        <v>483237.03268544219</v>
      </c>
      <c r="K10" s="3">
        <f t="shared" si="2"/>
        <v>175090.12889062497</v>
      </c>
      <c r="L10" s="3">
        <f t="shared" si="3"/>
        <v>593892.12889062497</v>
      </c>
      <c r="M10" s="3">
        <f t="shared" si="0"/>
        <v>72638.020943466239</v>
      </c>
      <c r="N10" s="3">
        <f t="shared" si="4"/>
        <v>950297.96499092283</v>
      </c>
    </row>
    <row r="11" spans="2:14" ht="17" thickBot="1" x14ac:dyDescent="0.25">
      <c r="B11" s="9" t="s">
        <v>10</v>
      </c>
      <c r="C11" s="44">
        <v>6.2199999999999998E-2</v>
      </c>
      <c r="D11" s="8"/>
      <c r="G11">
        <v>5</v>
      </c>
      <c r="H11" s="3">
        <f>VLOOKUP(G11,'Time series'!$A$6:$O$365,4)*12+VLOOKUP(G11,'Time series'!$A$6:$O$365,5)*12</f>
        <v>121851.59747678947</v>
      </c>
      <c r="I11" s="3">
        <f>VLOOKUP(G11,'Time series'!$A$6:$Q$365,6)*12</f>
        <v>52569.484989023418</v>
      </c>
      <c r="J11" s="3">
        <f t="shared" si="1"/>
        <v>605088.63016223162</v>
      </c>
      <c r="K11" s="3">
        <f t="shared" si="2"/>
        <v>227659.61387964839</v>
      </c>
      <c r="L11" s="3">
        <f t="shared" si="3"/>
        <v>646461.61387964839</v>
      </c>
      <c r="M11" s="3">
        <f t="shared" si="0"/>
        <v>69282.112487766048</v>
      </c>
      <c r="N11" s="3">
        <f t="shared" si="4"/>
        <v>1107007.4902578539</v>
      </c>
    </row>
    <row r="12" spans="2:14" ht="17" thickBot="1" x14ac:dyDescent="0.25">
      <c r="B12" s="9" t="s">
        <v>11</v>
      </c>
      <c r="C12" s="61">
        <v>30</v>
      </c>
      <c r="D12" s="8" t="s">
        <v>2</v>
      </c>
      <c r="G12">
        <v>6</v>
      </c>
      <c r="H12" s="3">
        <f>VLOOKUP(G12,'Time series'!$A$6:$O$365,4)*12+VLOOKUP(G12,'Time series'!$A$6:$O$365,5)*12</f>
        <v>122285.29269734168</v>
      </c>
      <c r="I12" s="3">
        <f>VLOOKUP(G12,'Time series'!$A$6:$Q$365,6)*12</f>
        <v>56643.620075672734</v>
      </c>
      <c r="J12" s="3">
        <f t="shared" si="1"/>
        <v>727373.92285957327</v>
      </c>
      <c r="K12" s="3">
        <f t="shared" si="2"/>
        <v>284303.23395532113</v>
      </c>
      <c r="L12" s="3">
        <f t="shared" si="3"/>
        <v>703105.23395532113</v>
      </c>
      <c r="M12" s="3">
        <f t="shared" si="0"/>
        <v>65641.672621668942</v>
      </c>
      <c r="N12" s="3">
        <f t="shared" si="4"/>
        <v>1274493.8519832455</v>
      </c>
    </row>
    <row r="13" spans="2:14" ht="17" thickBot="1" x14ac:dyDescent="0.25">
      <c r="B13" s="9" t="s">
        <v>19</v>
      </c>
      <c r="C13" s="45">
        <v>0.2</v>
      </c>
      <c r="D13" s="8" t="s">
        <v>20</v>
      </c>
      <c r="G13">
        <v>7</v>
      </c>
      <c r="H13" s="3">
        <f>VLOOKUP(G13,'Time series'!$A$6:$O$365,4)*12+VLOOKUP(G13,'Time series'!$A$6:$O$365,5)*12</f>
        <v>122727.66182230493</v>
      </c>
      <c r="I13" s="3">
        <f>VLOOKUP(G13,'Time series'!$A$6:$Q$365,6)*12</f>
        <v>61033.500631537361</v>
      </c>
      <c r="J13" s="3">
        <f t="shared" si="1"/>
        <v>850101.58468187822</v>
      </c>
      <c r="K13" s="3">
        <f t="shared" si="2"/>
        <v>345336.73458685848</v>
      </c>
      <c r="L13" s="3">
        <f t="shared" si="3"/>
        <v>764138.73458685854</v>
      </c>
      <c r="M13" s="3">
        <f t="shared" si="0"/>
        <v>61694.161190767569</v>
      </c>
      <c r="N13" s="3">
        <f t="shared" si="4"/>
        <v>1453441.4475564717</v>
      </c>
    </row>
    <row r="14" spans="2:14" ht="17" thickBot="1" x14ac:dyDescent="0.25">
      <c r="B14" s="9" t="s">
        <v>13</v>
      </c>
      <c r="C14" s="42">
        <v>750</v>
      </c>
      <c r="D14" s="8" t="s">
        <v>0</v>
      </c>
      <c r="G14">
        <v>8</v>
      </c>
      <c r="H14" s="3">
        <f>VLOOKUP(G14,'Time series'!$A$6:$O$365,4)*12+VLOOKUP(G14,'Time series'!$A$6:$O$365,5)*12</f>
        <v>123178.87832976744</v>
      </c>
      <c r="I14" s="3">
        <f>VLOOKUP(G14,'Time series'!$A$6:$Q$365,6)*12</f>
        <v>65763.596930481493</v>
      </c>
      <c r="J14" s="3">
        <f t="shared" si="1"/>
        <v>973280.46301164571</v>
      </c>
      <c r="K14" s="3">
        <f t="shared" si="2"/>
        <v>411100.33151733998</v>
      </c>
      <c r="L14" s="3">
        <f t="shared" si="3"/>
        <v>829902.33151734003</v>
      </c>
      <c r="M14" s="3">
        <f t="shared" si="0"/>
        <v>57415.281399285945</v>
      </c>
      <c r="N14" s="3">
        <f t="shared" si="4"/>
        <v>1644573.342130953</v>
      </c>
    </row>
    <row r="15" spans="2:14" x14ac:dyDescent="0.2">
      <c r="B15" s="6"/>
      <c r="C15" s="7"/>
      <c r="D15" s="8"/>
      <c r="G15">
        <v>9</v>
      </c>
      <c r="H15" s="3">
        <f>VLOOKUP(G15,'Time series'!$A$6:$O$365,4)*12+VLOOKUP(G15,'Time series'!$A$6:$O$365,5)*12</f>
        <v>123639.11916737921</v>
      </c>
      <c r="I15" s="3">
        <f>VLOOKUP(G15,'Time series'!$A$6:$Q$365,6)*12</f>
        <v>70860.275692593801</v>
      </c>
      <c r="J15" s="3">
        <f t="shared" si="1"/>
        <v>1096919.5821790248</v>
      </c>
      <c r="K15" s="3">
        <f t="shared" si="2"/>
        <v>481960.60720993381</v>
      </c>
      <c r="L15" s="3">
        <f t="shared" si="3"/>
        <v>900762.60720993381</v>
      </c>
      <c r="M15" s="3">
        <f t="shared" si="0"/>
        <v>52778.843474785404</v>
      </c>
      <c r="N15" s="3">
        <f t="shared" si="4"/>
        <v>1848652.9330817861</v>
      </c>
    </row>
    <row r="16" spans="2:14" x14ac:dyDescent="0.2">
      <c r="B16" s="55" t="s">
        <v>46</v>
      </c>
      <c r="C16" s="56"/>
      <c r="D16" s="57"/>
      <c r="G16">
        <v>10</v>
      </c>
      <c r="H16" s="3">
        <f>VLOOKUP(G16,'Time series'!$A$6:$O$365,4)*12+VLOOKUP(G16,'Time series'!$A$6:$O$365,5)*12</f>
        <v>124108.5648217432</v>
      </c>
      <c r="I16" s="3">
        <f>VLOOKUP(G16,'Time series'!$A$6:$Q$365,6)*12</f>
        <v>76351.947058769831</v>
      </c>
      <c r="J16" s="3">
        <f t="shared" si="1"/>
        <v>1221028.147000768</v>
      </c>
      <c r="K16" s="3">
        <f t="shared" si="2"/>
        <v>558312.55426870368</v>
      </c>
      <c r="L16" s="3">
        <f t="shared" si="3"/>
        <v>977114.55426870368</v>
      </c>
      <c r="M16" s="3">
        <f t="shared" si="0"/>
        <v>47756.617762973372</v>
      </c>
      <c r="N16" s="3">
        <f t="shared" si="4"/>
        <v>2066485.6206882838</v>
      </c>
    </row>
    <row r="17" spans="2:14" ht="17" thickBot="1" x14ac:dyDescent="0.25">
      <c r="B17" s="10"/>
      <c r="C17" s="7"/>
      <c r="D17" s="8"/>
      <c r="G17">
        <v>11</v>
      </c>
      <c r="H17" s="3">
        <f>VLOOKUP(G17,'Time series'!$A$6:$O$365,4)*12+VLOOKUP(G17,'Time series'!$A$6:$O$365,5)*12</f>
        <v>124587.3993891945</v>
      </c>
      <c r="I17" s="3">
        <f>VLOOKUP(G17,'Time series'!$A$6:$Q$365,6)*12</f>
        <v>82269.222955824487</v>
      </c>
      <c r="J17" s="3">
        <f t="shared" si="1"/>
        <v>1345615.5463899625</v>
      </c>
      <c r="K17" s="3">
        <f t="shared" si="2"/>
        <v>640581.77722452814</v>
      </c>
      <c r="L17" s="3">
        <f t="shared" si="3"/>
        <v>1059383.7772245281</v>
      </c>
      <c r="M17" s="3">
        <f t="shared" si="0"/>
        <v>42318.176433370012</v>
      </c>
      <c r="N17" s="3">
        <f t="shared" si="4"/>
        <v>2298920.4742249763</v>
      </c>
    </row>
    <row r="18" spans="2:14" ht="17" thickBot="1" x14ac:dyDescent="0.25">
      <c r="B18" s="9" t="s">
        <v>14</v>
      </c>
      <c r="C18" s="45">
        <v>0.02</v>
      </c>
      <c r="D18" s="8" t="s">
        <v>16</v>
      </c>
      <c r="G18">
        <v>12</v>
      </c>
      <c r="H18" s="3">
        <f>VLOOKUP(G18,'Time series'!$A$6:$O$365,4)*12+VLOOKUP(G18,'Time series'!$A$6:$O$365,5)*12</f>
        <v>125075.8106479948</v>
      </c>
      <c r="I18" s="3">
        <f>VLOOKUP(G18,'Time series'!$A$6:$Q$365,6)*12</f>
        <v>88645.087734900866</v>
      </c>
      <c r="J18" s="3">
        <f t="shared" si="1"/>
        <v>1470691.3570379573</v>
      </c>
      <c r="K18" s="3">
        <f t="shared" si="2"/>
        <v>729226.86495942902</v>
      </c>
      <c r="L18" s="3">
        <f t="shared" si="3"/>
        <v>1148028.864959429</v>
      </c>
      <c r="M18" s="3">
        <f t="shared" si="0"/>
        <v>36430.722913093938</v>
      </c>
      <c r="N18" s="3">
        <f t="shared" si="4"/>
        <v>2546851.880766768</v>
      </c>
    </row>
    <row r="19" spans="2:14" ht="17" thickBot="1" x14ac:dyDescent="0.25">
      <c r="B19" s="9" t="s">
        <v>15</v>
      </c>
      <c r="C19" s="44">
        <v>7.7499999999999999E-2</v>
      </c>
      <c r="D19" s="8" t="s">
        <v>16</v>
      </c>
      <c r="G19">
        <v>13</v>
      </c>
      <c r="H19" s="3">
        <f>VLOOKUP(G19,'Time series'!$A$6:$O$365,4)*12+VLOOKUP(G19,'Time series'!$A$6:$O$365,5)*12</f>
        <v>125573.99013197111</v>
      </c>
      <c r="I19" s="3">
        <f>VLOOKUP(G19,'Time series'!$A$6:$Q$365,6)*12</f>
        <v>95515.08203435567</v>
      </c>
      <c r="J19" s="3">
        <f t="shared" si="1"/>
        <v>1596265.3471699285</v>
      </c>
      <c r="K19" s="3">
        <f t="shared" si="2"/>
        <v>824741.94699378475</v>
      </c>
      <c r="L19" s="3">
        <f t="shared" si="3"/>
        <v>1243543.9469937847</v>
      </c>
      <c r="M19" s="3">
        <f t="shared" si="0"/>
        <v>30058.908097615436</v>
      </c>
      <c r="N19" s="3">
        <f t="shared" si="4"/>
        <v>2811221.1618949263</v>
      </c>
    </row>
    <row r="20" spans="2:14" ht="17" thickBot="1" x14ac:dyDescent="0.25">
      <c r="B20" s="9" t="s">
        <v>17</v>
      </c>
      <c r="C20" s="44">
        <v>9.1999999999999998E-2</v>
      </c>
      <c r="D20" s="8" t="s">
        <v>16</v>
      </c>
      <c r="G20">
        <v>14</v>
      </c>
      <c r="H20" s="3">
        <f>VLOOKUP(G20,'Time series'!$A$6:$O$365,4)*12+VLOOKUP(G20,'Time series'!$A$6:$O$365,5)*12</f>
        <v>126082.13320562695</v>
      </c>
      <c r="I20" s="3">
        <f>VLOOKUP(G20,'Time series'!$A$6:$Q$365,6)*12</f>
        <v>102917.50089201823</v>
      </c>
      <c r="J20" s="3">
        <f t="shared" si="1"/>
        <v>1722347.4803755553</v>
      </c>
      <c r="K20" s="3">
        <f t="shared" si="2"/>
        <v>927659.44788580295</v>
      </c>
      <c r="L20" s="3">
        <f t="shared" si="3"/>
        <v>1346461.4478858029</v>
      </c>
      <c r="M20" s="3">
        <f t="shared" si="0"/>
        <v>23164.632313608716</v>
      </c>
      <c r="N20" s="3">
        <f t="shared" si="4"/>
        <v>3093018.1411028686</v>
      </c>
    </row>
    <row r="21" spans="2:14" ht="17" thickBot="1" x14ac:dyDescent="0.25">
      <c r="B21" s="11"/>
      <c r="C21" s="12"/>
      <c r="D21" s="13"/>
      <c r="G21">
        <v>15</v>
      </c>
      <c r="H21" s="3">
        <f>VLOOKUP(G21,'Time series'!$A$6:$O$365,4)*12+VLOOKUP(G21,'Time series'!$A$6:$O$365,5)*12</f>
        <v>126600.43914075592</v>
      </c>
      <c r="I21" s="3">
        <f>VLOOKUP(G21,'Time series'!$A$6:$Q$365,6)*12</f>
        <v>110893.60721114962</v>
      </c>
      <c r="J21" s="3">
        <f t="shared" si="1"/>
        <v>1848947.9195163113</v>
      </c>
      <c r="K21" s="3">
        <f t="shared" si="2"/>
        <v>1038553.0550969526</v>
      </c>
      <c r="L21" s="3">
        <f t="shared" si="3"/>
        <v>1457355.0550969525</v>
      </c>
      <c r="M21" s="3">
        <f t="shared" si="0"/>
        <v>15706.831929606298</v>
      </c>
      <c r="N21" s="3">
        <f t="shared" si="4"/>
        <v>3393282.6420139391</v>
      </c>
    </row>
    <row r="22" spans="2:14" ht="17" thickBot="1" x14ac:dyDescent="0.25">
      <c r="B22" s="14"/>
      <c r="G22">
        <v>16</v>
      </c>
      <c r="H22" s="3">
        <f>VLOOKUP(G22,'Time series'!$A$6:$O$365,4)*12+VLOOKUP(G22,'Time series'!$A$6:$O$365,5)*12</f>
        <v>127129.11119458743</v>
      </c>
      <c r="I22" s="3">
        <f>VLOOKUP(G22,'Time series'!$A$6:$Q$365,6)*12</f>
        <v>119487.86177001373</v>
      </c>
      <c r="J22" s="3">
        <f t="shared" si="1"/>
        <v>1976077.0307108988</v>
      </c>
      <c r="K22" s="3">
        <f t="shared" si="2"/>
        <v>1158040.9168669663</v>
      </c>
      <c r="L22" s="3">
        <f t="shared" si="3"/>
        <v>1576842.9168669663</v>
      </c>
      <c r="M22" s="3">
        <f t="shared" si="0"/>
        <v>7641.2494245737034</v>
      </c>
      <c r="N22" s="3">
        <f t="shared" si="4"/>
        <v>3713105.8945037951</v>
      </c>
    </row>
    <row r="23" spans="2:14" x14ac:dyDescent="0.2">
      <c r="B23" s="49" t="s">
        <v>39</v>
      </c>
      <c r="C23" s="50"/>
      <c r="D23" s="51"/>
      <c r="G23">
        <v>17</v>
      </c>
      <c r="H23" s="3">
        <f>VLOOKUP(G23,'Time series'!$A$6:$O$365,4)*12+VLOOKUP(G23,'Time series'!$A$6:$O$365,5)*12</f>
        <v>127668.35668949562</v>
      </c>
      <c r="I23" s="3">
        <f>VLOOKUP(G23,'Time series'!$A$6:$Q$365,6)*12</f>
        <v>128748.17105718977</v>
      </c>
      <c r="J23" s="3">
        <f t="shared" si="1"/>
        <v>2103745.3874003943</v>
      </c>
      <c r="K23" s="3">
        <f t="shared" si="2"/>
        <v>1286789.0879241561</v>
      </c>
      <c r="L23" s="3">
        <f t="shared" si="3"/>
        <v>1705591.0879241561</v>
      </c>
      <c r="M23" s="3">
        <f t="shared" si="0"/>
        <v>0</v>
      </c>
      <c r="N23" s="3">
        <f t="shared" si="4"/>
        <v>4054711.6367981443</v>
      </c>
    </row>
    <row r="24" spans="2:14" ht="17" thickBot="1" x14ac:dyDescent="0.25">
      <c r="B24" s="15"/>
      <c r="C24" s="16"/>
      <c r="D24" s="17"/>
      <c r="G24">
        <v>18</v>
      </c>
      <c r="H24" s="3">
        <f>VLOOKUP(G24,'Time series'!$A$6:$O$365,4)*12+VLOOKUP(G24,'Time series'!$A$6:$O$365,5)*12</f>
        <v>128218.38709430193</v>
      </c>
      <c r="I24" s="3">
        <f>VLOOKUP(G24,'Time series'!$A$6:$Q$365,6)*12</f>
        <v>138726.15431412196</v>
      </c>
      <c r="J24" s="3">
        <f t="shared" si="1"/>
        <v>2231963.7744946964</v>
      </c>
      <c r="K24" s="3">
        <f t="shared" si="2"/>
        <v>1425515.242238278</v>
      </c>
      <c r="L24" s="3">
        <f t="shared" si="3"/>
        <v>1844317.242238278</v>
      </c>
      <c r="M24" s="3">
        <f t="shared" si="0"/>
        <v>0</v>
      </c>
      <c r="N24" s="3">
        <f t="shared" si="4"/>
        <v>4427745.1073835744</v>
      </c>
    </row>
    <row r="25" spans="2:14" ht="17" thickBot="1" x14ac:dyDescent="0.25">
      <c r="B25" s="18" t="s">
        <v>3</v>
      </c>
      <c r="C25" s="19">
        <f>ABS(PMT(C11/12,C12*12,C10))</f>
        <v>8347.2363707649274</v>
      </c>
      <c r="D25" s="17" t="s">
        <v>27</v>
      </c>
      <c r="G25">
        <v>19</v>
      </c>
      <c r="H25" s="3">
        <f>VLOOKUP(G25,'Time series'!$A$6:$O$365,4)*12+VLOOKUP(G25,'Time series'!$A$6:$O$365,5)*12</f>
        <v>128779.4181072044</v>
      </c>
      <c r="I25" s="3">
        <f>VLOOKUP(G25,'Time series'!$A$6:$Q$365,6)*12</f>
        <v>149477.43127346641</v>
      </c>
      <c r="J25" s="3">
        <f t="shared" si="1"/>
        <v>2360743.192601901</v>
      </c>
      <c r="K25" s="3">
        <f t="shared" si="2"/>
        <v>1574992.6735117445</v>
      </c>
      <c r="L25" s="3">
        <f t="shared" si="3"/>
        <v>1993794.6735117445</v>
      </c>
      <c r="M25" s="3">
        <f t="shared" si="0"/>
        <v>0</v>
      </c>
      <c r="N25" s="3">
        <f t="shared" si="4"/>
        <v>4835097.6572628636</v>
      </c>
    </row>
    <row r="26" spans="2:14" ht="17" thickBot="1" x14ac:dyDescent="0.25">
      <c r="B26" s="18" t="s">
        <v>23</v>
      </c>
      <c r="C26" s="20">
        <f>C25*C13</f>
        <v>1669.4472741529855</v>
      </c>
      <c r="D26" s="17" t="s">
        <v>27</v>
      </c>
      <c r="G26">
        <v>20</v>
      </c>
      <c r="H26" s="3">
        <f>VLOOKUP(G26,'Time series'!$A$6:$O$365,4)*12+VLOOKUP(G26,'Time series'!$A$6:$O$365,5)*12</f>
        <v>129351.66974036489</v>
      </c>
      <c r="I26" s="3">
        <f>VLOOKUP(G26,'Time series'!$A$6:$Q$365,6)*12</f>
        <v>161061.93219716003</v>
      </c>
      <c r="J26" s="3">
        <f t="shared" si="1"/>
        <v>2490094.8623422659</v>
      </c>
      <c r="K26" s="3">
        <f t="shared" si="2"/>
        <v>1736054.6057089046</v>
      </c>
      <c r="L26" s="3">
        <f t="shared" si="3"/>
        <v>2154856.6057089046</v>
      </c>
      <c r="M26" s="3">
        <f t="shared" si="0"/>
        <v>0</v>
      </c>
      <c r="N26" s="3">
        <f t="shared" si="4"/>
        <v>5279926.6417310471</v>
      </c>
    </row>
    <row r="27" spans="2:14" ht="17" thickBot="1" x14ac:dyDescent="0.25">
      <c r="B27" s="21"/>
      <c r="C27" s="22"/>
      <c r="D27" s="23"/>
      <c r="G27">
        <v>21</v>
      </c>
      <c r="H27" s="3">
        <f>VLOOKUP(G27,'Time series'!$A$6:$O$365,4)*12+VLOOKUP(G27,'Time series'!$A$6:$O$365,5)*12</f>
        <v>129935.36640618861</v>
      </c>
      <c r="I27" s="3">
        <f>VLOOKUP(G27,'Time series'!$A$6:$Q$365,6)*12</f>
        <v>173544.23194243992</v>
      </c>
      <c r="J27" s="3">
        <f t="shared" si="1"/>
        <v>2620030.2287484547</v>
      </c>
      <c r="K27" s="3">
        <f t="shared" si="2"/>
        <v>1909598.8376513445</v>
      </c>
      <c r="L27" s="3">
        <f t="shared" si="3"/>
        <v>2328400.8376513445</v>
      </c>
      <c r="M27" s="3">
        <f t="shared" si="0"/>
        <v>0</v>
      </c>
      <c r="N27" s="3">
        <f t="shared" si="4"/>
        <v>5765679.8927703034</v>
      </c>
    </row>
    <row r="28" spans="2:14" ht="17" thickBot="1" x14ac:dyDescent="0.25">
      <c r="G28">
        <v>22</v>
      </c>
      <c r="H28" s="3">
        <f>VLOOKUP(G28,'Time series'!$A$6:$O$365,4)*12+VLOOKUP(G28,'Time series'!$A$6:$O$365,5)*12</f>
        <v>130530.7370053288</v>
      </c>
      <c r="I28" s="3">
        <f>VLOOKUP(G28,'Time series'!$A$6:$Q$365,6)*12</f>
        <v>186993.90991797898</v>
      </c>
      <c r="J28" s="3">
        <f t="shared" si="1"/>
        <v>2750560.9657537835</v>
      </c>
      <c r="K28" s="3">
        <f t="shared" si="2"/>
        <v>2096592.7475693235</v>
      </c>
      <c r="L28" s="3">
        <f t="shared" si="3"/>
        <v>2515394.7475693235</v>
      </c>
      <c r="M28" s="3">
        <f t="shared" si="0"/>
        <v>0</v>
      </c>
      <c r="N28" s="3">
        <f t="shared" si="4"/>
        <v>6296122.4429051718</v>
      </c>
    </row>
    <row r="29" spans="2:14" x14ac:dyDescent="0.2">
      <c r="B29" s="52" t="s">
        <v>43</v>
      </c>
      <c r="C29" s="53"/>
      <c r="D29" s="54"/>
      <c r="G29">
        <v>23</v>
      </c>
      <c r="H29" s="3">
        <f>VLOOKUP(G29,'Time series'!$A$6:$O$365,4)*12+VLOOKUP(G29,'Time series'!$A$6:$O$365,5)*12</f>
        <v>131138.0150164518</v>
      </c>
      <c r="I29" s="3">
        <f>VLOOKUP(G29,'Time series'!$A$6:$Q$365,6)*12</f>
        <v>201485.93793662236</v>
      </c>
      <c r="J29" s="3">
        <f t="shared" si="1"/>
        <v>2881698.9807702354</v>
      </c>
      <c r="K29" s="3">
        <f t="shared" si="2"/>
        <v>2298078.6855059457</v>
      </c>
      <c r="L29" s="3">
        <f t="shared" si="3"/>
        <v>2716880.6855059457</v>
      </c>
      <c r="M29" s="3">
        <f t="shared" si="0"/>
        <v>0</v>
      </c>
      <c r="N29" s="3">
        <f t="shared" si="4"/>
        <v>6875365.7076524477</v>
      </c>
    </row>
    <row r="30" spans="2:14" ht="17" thickBot="1" x14ac:dyDescent="0.25">
      <c r="B30" s="24"/>
      <c r="C30" s="25"/>
      <c r="D30" s="26"/>
      <c r="G30">
        <v>24</v>
      </c>
      <c r="H30" s="3">
        <f>VLOOKUP(G30,'Time series'!$A$6:$O$365,4)*12+VLOOKUP(G30,'Time series'!$A$6:$O$365,5)*12</f>
        <v>131757.43858779725</v>
      </c>
      <c r="I30" s="3">
        <f>VLOOKUP(G30,'Time series'!$A$6:$Q$365,6)*12</f>
        <v>217101.09812671054</v>
      </c>
      <c r="J30" s="3">
        <f t="shared" si="1"/>
        <v>3013456.4193580328</v>
      </c>
      <c r="K30" s="3">
        <f t="shared" si="2"/>
        <v>2515179.7836326561</v>
      </c>
      <c r="L30" s="3">
        <f t="shared" si="3"/>
        <v>2933981.7836326561</v>
      </c>
      <c r="M30" s="3">
        <f t="shared" si="0"/>
        <v>0</v>
      </c>
      <c r="N30" s="3">
        <f t="shared" si="4"/>
        <v>7507899.3527564732</v>
      </c>
    </row>
    <row r="31" spans="2:14" ht="17" thickBot="1" x14ac:dyDescent="0.25">
      <c r="B31" s="27" t="s">
        <v>44</v>
      </c>
      <c r="C31" s="28">
        <f>IF('Time series'!I4=0,"Not within 30 years",VLOOKUP(1,'Time series'!I6:Q365,9))</f>
        <v>17</v>
      </c>
      <c r="D31" s="26" t="s">
        <v>41</v>
      </c>
      <c r="G31">
        <v>25</v>
      </c>
      <c r="H31" s="3">
        <f>VLOOKUP(G31,'Time series'!$A$6:$O$365,4)*12+VLOOKUP(G31,'Time series'!$A$6:$O$365,5)*12</f>
        <v>132389.25063056962</v>
      </c>
      <c r="I31" s="3">
        <f>VLOOKUP(G31,'Time series'!$A$6:$Q$365,6)*12</f>
        <v>233926.43323153062</v>
      </c>
      <c r="J31" s="3">
        <f t="shared" si="1"/>
        <v>3145845.6699886024</v>
      </c>
      <c r="K31" s="3">
        <f t="shared" si="2"/>
        <v>2749106.2168641868</v>
      </c>
      <c r="L31" s="3">
        <f t="shared" si="3"/>
        <v>3167908.2168641868</v>
      </c>
      <c r="M31" s="3">
        <f t="shared" si="0"/>
        <v>0</v>
      </c>
      <c r="N31" s="3">
        <f t="shared" si="4"/>
        <v>8198626.0932100695</v>
      </c>
    </row>
    <row r="32" spans="2:14" ht="17" thickBot="1" x14ac:dyDescent="0.25">
      <c r="B32" s="27" t="s">
        <v>45</v>
      </c>
      <c r="C32" s="28">
        <f>IF('Time series'!M4=0,"Not within 30 years",VLOOKUP(1,'Time series'!M6:Q365,5))</f>
        <v>28</v>
      </c>
      <c r="D32" s="26" t="s">
        <v>41</v>
      </c>
      <c r="G32">
        <v>26</v>
      </c>
      <c r="H32" s="3">
        <f>VLOOKUP(G32,'Time series'!$A$6:$O$365,4)*12+VLOOKUP(G32,'Time series'!$A$6:$O$365,5)*12</f>
        <v>133033.69891419742</v>
      </c>
      <c r="I32" s="3">
        <f>VLOOKUP(G32,'Time series'!$A$6:$Q$365,6)*12</f>
        <v>252055.73180697422</v>
      </c>
      <c r="J32" s="3">
        <f t="shared" si="1"/>
        <v>3278879.3689027997</v>
      </c>
      <c r="K32" s="3">
        <f t="shared" si="2"/>
        <v>3001161.9486711612</v>
      </c>
      <c r="L32" s="3">
        <f t="shared" si="3"/>
        <v>3419963.9486711612</v>
      </c>
      <c r="M32" s="3">
        <f t="shared" si="0"/>
        <v>0</v>
      </c>
      <c r="N32" s="3">
        <f t="shared" si="4"/>
        <v>8952899.6937853973</v>
      </c>
    </row>
    <row r="33" spans="2:14" ht="17" thickBot="1" x14ac:dyDescent="0.25">
      <c r="B33" s="27" t="s">
        <v>45</v>
      </c>
      <c r="C33" s="28" t="str">
        <f>IF('Time series'!P4=0,"Not within 30 years",VLOOKUP(1,'Time series'!P6:Q365,2))</f>
        <v>Not within 30 years</v>
      </c>
      <c r="D33" s="26" t="s">
        <v>42</v>
      </c>
      <c r="G33">
        <v>27</v>
      </c>
      <c r="H33" s="3">
        <f>VLOOKUP(G33,'Time series'!$A$6:$O$365,4)*12+VLOOKUP(G33,'Time series'!$A$6:$O$365,5)*12</f>
        <v>133691.03616349777</v>
      </c>
      <c r="I33" s="3">
        <f>VLOOKUP(G33,'Time series'!$A$6:$Q$365,6)*12</f>
        <v>271590.05102201464</v>
      </c>
      <c r="J33" s="3">
        <f t="shared" si="1"/>
        <v>3412570.4050662974</v>
      </c>
      <c r="K33" s="3">
        <f t="shared" si="2"/>
        <v>3272751.9996931758</v>
      </c>
      <c r="L33" s="3">
        <f t="shared" si="3"/>
        <v>3691553.9996931758</v>
      </c>
      <c r="M33" s="3">
        <f t="shared" si="0"/>
        <v>0</v>
      </c>
      <c r="N33" s="3">
        <f t="shared" si="4"/>
        <v>9776566.4656136539</v>
      </c>
    </row>
    <row r="34" spans="2:14" ht="17" thickBot="1" x14ac:dyDescent="0.25">
      <c r="B34" s="29"/>
      <c r="C34" s="30"/>
      <c r="D34" s="31"/>
      <c r="G34">
        <v>28</v>
      </c>
      <c r="H34" s="3">
        <f>VLOOKUP(G34,'Time series'!$A$6:$O$365,4)*12+VLOOKUP(G34,'Time series'!$A$6:$O$365,5)*12</f>
        <v>134361.52015778417</v>
      </c>
      <c r="I34" s="3">
        <f>VLOOKUP(G34,'Time series'!$A$6:$Q$365,6)*12</f>
        <v>292638.2799762208</v>
      </c>
      <c r="J34" s="3">
        <f t="shared" si="1"/>
        <v>3546931.9252240816</v>
      </c>
      <c r="K34" s="3">
        <f t="shared" si="2"/>
        <v>3565390.2796693966</v>
      </c>
      <c r="L34" s="3">
        <f t="shared" si="3"/>
        <v>3984192.2796693966</v>
      </c>
      <c r="M34" s="3">
        <f t="shared" si="0"/>
        <v>0</v>
      </c>
      <c r="N34" s="3">
        <f t="shared" si="4"/>
        <v>10676010.58045011</v>
      </c>
    </row>
    <row r="35" spans="2:14" x14ac:dyDescent="0.2">
      <c r="G35">
        <v>29</v>
      </c>
      <c r="H35" s="3">
        <f>VLOOKUP(G35,'Time series'!$A$6:$O$365,4)*12+VLOOKUP(G35,'Time series'!$A$6:$O$365,5)*12</f>
        <v>135045.41383195628</v>
      </c>
      <c r="I35" s="3">
        <f>VLOOKUP(G35,'Time series'!$A$6:$Q$365,6)*12</f>
        <v>315317.74667437794</v>
      </c>
      <c r="J35" s="3">
        <f t="shared" si="1"/>
        <v>3681977.3390560378</v>
      </c>
      <c r="K35" s="3">
        <f t="shared" si="2"/>
        <v>3880708.0263437745</v>
      </c>
      <c r="L35" s="3">
        <f t="shared" si="3"/>
        <v>4299510.0263437741</v>
      </c>
      <c r="M35" s="3">
        <f t="shared" si="0"/>
        <v>0</v>
      </c>
      <c r="N35" s="3">
        <f t="shared" si="4"/>
        <v>11658203.553851521</v>
      </c>
    </row>
    <row r="36" spans="2:14" ht="17" thickBot="1" x14ac:dyDescent="0.25">
      <c r="G36">
        <v>30</v>
      </c>
      <c r="H36" s="3">
        <f>VLOOKUP(G36,'Time series'!$A$6:$O$365,4)*12+VLOOKUP(G36,'Time series'!$A$6:$O$365,5)*12</f>
        <v>135742.98537961178</v>
      </c>
      <c r="I36" s="3">
        <f>VLOOKUP(G36,'Time series'!$A$6:$Q$365,6)*12</f>
        <v>339754.87204164208</v>
      </c>
      <c r="J36" s="3">
        <f t="shared" si="1"/>
        <v>3817720.3244356494</v>
      </c>
      <c r="K36" s="3">
        <f t="shared" si="2"/>
        <v>4220462.8983854167</v>
      </c>
      <c r="L36" s="3">
        <f t="shared" si="3"/>
        <v>4639264.8983854158</v>
      </c>
      <c r="M36" s="3">
        <f t="shared" si="0"/>
        <v>0</v>
      </c>
      <c r="N36" s="3">
        <f t="shared" si="4"/>
        <v>12730758.280805862</v>
      </c>
    </row>
    <row r="37" spans="2:14" x14ac:dyDescent="0.2">
      <c r="B37" s="58" t="s">
        <v>49</v>
      </c>
      <c r="C37" s="59"/>
      <c r="D37" s="60"/>
    </row>
    <row r="38" spans="2:14" ht="17" thickBot="1" x14ac:dyDescent="0.25">
      <c r="B38" s="32"/>
      <c r="C38" s="33"/>
      <c r="D38" s="34"/>
    </row>
    <row r="39" spans="2:14" x14ac:dyDescent="0.2">
      <c r="B39" s="35" t="s">
        <v>40</v>
      </c>
      <c r="C39" s="19">
        <f>IF('Time series'!I4=0,VLOOKUP(30,$G$7:$N$36,8),VLOOKUP(C31,$G$7:$N$36,8))</f>
        <v>4054711.6367981443</v>
      </c>
      <c r="D39" s="34" t="s">
        <v>37</v>
      </c>
    </row>
    <row r="40" spans="2:14" ht="17" thickBot="1" x14ac:dyDescent="0.25">
      <c r="B40" s="36"/>
      <c r="C40" s="37">
        <f>C39*0.04</f>
        <v>162188.46547192577</v>
      </c>
      <c r="D40" s="34" t="s">
        <v>50</v>
      </c>
    </row>
    <row r="41" spans="2:14" x14ac:dyDescent="0.2">
      <c r="B41" s="35" t="s">
        <v>48</v>
      </c>
      <c r="C41" s="19">
        <f>IF('Time series'!M4=0,VLOOKUP(30,$G$7:$N$36,8),VLOOKUP(C32,$G$7:$N$36,8))</f>
        <v>10676010.58045011</v>
      </c>
      <c r="D41" s="34" t="s">
        <v>37</v>
      </c>
    </row>
    <row r="42" spans="2:14" ht="17" thickBot="1" x14ac:dyDescent="0.25">
      <c r="B42" s="36" t="s">
        <v>51</v>
      </c>
      <c r="C42" s="37">
        <f>C41*0.04</f>
        <v>427040.42321800441</v>
      </c>
      <c r="D42" s="34" t="s">
        <v>50</v>
      </c>
    </row>
    <row r="43" spans="2:14" x14ac:dyDescent="0.2">
      <c r="B43" s="35" t="s">
        <v>48</v>
      </c>
      <c r="C43" s="19">
        <f>IF('Time series'!P4=0,VLOOKUP(30,$G$7:$N$36,8),VLOOKUP(C31,$G$7:$N$36,8))</f>
        <v>12730758.280805862</v>
      </c>
      <c r="D43" s="34" t="s">
        <v>37</v>
      </c>
    </row>
    <row r="44" spans="2:14" ht="17" thickBot="1" x14ac:dyDescent="0.25">
      <c r="B44" s="36" t="s">
        <v>52</v>
      </c>
      <c r="C44" s="37">
        <f>C43*0.04</f>
        <v>509230.33123223449</v>
      </c>
      <c r="D44" s="34" t="s">
        <v>50</v>
      </c>
    </row>
    <row r="45" spans="2:14" ht="17" thickBot="1" x14ac:dyDescent="0.25">
      <c r="B45" s="38"/>
      <c r="C45" s="39"/>
      <c r="D45" s="40"/>
    </row>
    <row r="48" spans="2:14" x14ac:dyDescent="0.2">
      <c r="B48" s="41" t="s">
        <v>55</v>
      </c>
    </row>
    <row r="49" spans="2:2" x14ac:dyDescent="0.2">
      <c r="B49" s="41" t="s">
        <v>1</v>
      </c>
    </row>
  </sheetData>
  <sheetProtection algorithmName="SHA-512" hashValue="uwV2H4WgM2yhtefcWs/RVnDE/yfmI+IJnZIgjsJN64pDAp8B8bMVCJyJIyRPfFtJXevE+xmSwkNbroMrSxcFiQ==" saltValue="hc25TtKLfCh2OcD/0YzK1Q==" spinCount="100000" sheet="1" objects="1" scenarios="1"/>
  <mergeCells count="5">
    <mergeCell ref="B5:D5"/>
    <mergeCell ref="B23:D23"/>
    <mergeCell ref="B29:D29"/>
    <mergeCell ref="B16:D16"/>
    <mergeCell ref="B37:D37"/>
  </mergeCells>
  <pageMargins left="0.7" right="0.7" top="0.75" bottom="0.75" header="0.3" footer="0.3"/>
  <pageSetup paperSize="9" scale="32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A931B-D5C1-9840-81D4-D038B005276F}">
  <dimension ref="A2:Q365"/>
  <sheetViews>
    <sheetView workbookViewId="0">
      <selection activeCell="A2" sqref="A2"/>
    </sheetView>
  </sheetViews>
  <sheetFormatPr baseColWidth="10" defaultRowHeight="16" x14ac:dyDescent="0.2"/>
  <cols>
    <col min="5" max="5" width="14.33203125" bestFit="1" customWidth="1"/>
    <col min="7" max="7" width="11.5" bestFit="1" customWidth="1"/>
    <col min="8" max="9" width="14.33203125" hidden="1" customWidth="1"/>
    <col min="10" max="10" width="13.33203125" bestFit="1" customWidth="1"/>
    <col min="11" max="11" width="11.5" bestFit="1" customWidth="1"/>
    <col min="12" max="13" width="14.33203125" hidden="1" customWidth="1"/>
    <col min="14" max="14" width="18.83203125" bestFit="1" customWidth="1"/>
    <col min="15" max="16" width="14.33203125" hidden="1" customWidth="1"/>
    <col min="17" max="17" width="0" hidden="1" customWidth="1"/>
  </cols>
  <sheetData>
    <row r="2" spans="1:17" x14ac:dyDescent="0.2">
      <c r="A2" s="2" t="s">
        <v>54</v>
      </c>
      <c r="E2" s="1"/>
    </row>
    <row r="3" spans="1:17" x14ac:dyDescent="0.2">
      <c r="A3">
        <v>1</v>
      </c>
      <c r="B3">
        <v>2</v>
      </c>
      <c r="C3">
        <v>3</v>
      </c>
      <c r="D3">
        <v>4</v>
      </c>
      <c r="E3">
        <v>5</v>
      </c>
      <c r="F3">
        <v>6</v>
      </c>
      <c r="G3">
        <v>7</v>
      </c>
      <c r="H3">
        <v>8</v>
      </c>
      <c r="I3">
        <v>9</v>
      </c>
      <c r="J3">
        <v>10</v>
      </c>
      <c r="K3">
        <v>11</v>
      </c>
      <c r="L3">
        <v>12</v>
      </c>
      <c r="M3">
        <v>13</v>
      </c>
      <c r="N3">
        <v>14</v>
      </c>
      <c r="O3">
        <v>15</v>
      </c>
      <c r="P3">
        <v>16</v>
      </c>
      <c r="Q3">
        <v>17</v>
      </c>
    </row>
    <row r="4" spans="1:17" x14ac:dyDescent="0.2">
      <c r="C4" t="s">
        <v>24</v>
      </c>
      <c r="F4" t="s">
        <v>25</v>
      </c>
      <c r="I4">
        <f>SUM(I6:I365)</f>
        <v>1</v>
      </c>
      <c r="M4">
        <f>SUM(M6:M365)</f>
        <v>1</v>
      </c>
      <c r="P4">
        <f>SUM(P6:P365)</f>
        <v>0</v>
      </c>
    </row>
    <row r="5" spans="1:17" x14ac:dyDescent="0.2">
      <c r="B5" t="s">
        <v>5</v>
      </c>
      <c r="C5" t="s">
        <v>18</v>
      </c>
      <c r="D5" t="s">
        <v>21</v>
      </c>
      <c r="E5" t="s">
        <v>22</v>
      </c>
      <c r="F5" t="s">
        <v>12</v>
      </c>
      <c r="G5" t="s">
        <v>26</v>
      </c>
      <c r="H5" t="s">
        <v>30</v>
      </c>
      <c r="I5" t="s">
        <v>35</v>
      </c>
      <c r="J5" t="s">
        <v>28</v>
      </c>
      <c r="K5" t="s">
        <v>29</v>
      </c>
      <c r="L5" t="s">
        <v>30</v>
      </c>
      <c r="M5" t="s">
        <v>35</v>
      </c>
      <c r="N5" t="s">
        <v>31</v>
      </c>
      <c r="O5" t="s">
        <v>30</v>
      </c>
      <c r="P5" t="s">
        <v>35</v>
      </c>
    </row>
    <row r="6" spans="1:17" x14ac:dyDescent="0.2">
      <c r="A6">
        <v>1</v>
      </c>
      <c r="B6">
        <v>0</v>
      </c>
      <c r="C6">
        <v>1</v>
      </c>
      <c r="D6" s="1">
        <f>Summary!$C$25</f>
        <v>8347.2363707649274</v>
      </c>
      <c r="E6" s="1">
        <f>Summary!$C$26*(1+Summary!$C$18)^'Time series'!B6</f>
        <v>1669.4472741529855</v>
      </c>
      <c r="F6" s="3">
        <f>(52*Summary!$C$14/12)*((1+Summary!$C$19)^'Time series'!B6)</f>
        <v>3250</v>
      </c>
      <c r="G6" s="1">
        <f>D6+E6-F6</f>
        <v>6766.6836449179136</v>
      </c>
      <c r="H6" s="4" t="str">
        <f>IF(G6&gt;0,"No","Yes")</f>
        <v>No</v>
      </c>
      <c r="I6" s="4" t="str">
        <f>IF(H6="Yes",1,"")</f>
        <v/>
      </c>
      <c r="J6" s="1">
        <f>D6+E6</f>
        <v>10016.683644917914</v>
      </c>
      <c r="K6" s="3">
        <f>F6</f>
        <v>3250</v>
      </c>
      <c r="L6" t="str">
        <f>IF(K6&lt;J6,"No","Yes")</f>
        <v>No</v>
      </c>
      <c r="M6" t="str">
        <f>IF(L6="Yes",1,"")</f>
        <v/>
      </c>
      <c r="N6" s="1">
        <f>J6+Summary!C9+Summary!C8</f>
        <v>428818.68364491791</v>
      </c>
      <c r="O6" t="str">
        <f>IF(K6&lt;N6,"No","Yes")</f>
        <v>No</v>
      </c>
      <c r="P6" t="str">
        <f>IF(O6="Yes",1,"")</f>
        <v/>
      </c>
      <c r="Q6">
        <f>B6+1</f>
        <v>1</v>
      </c>
    </row>
    <row r="7" spans="1:17" x14ac:dyDescent="0.2">
      <c r="B7">
        <v>0</v>
      </c>
      <c r="C7">
        <v>2</v>
      </c>
      <c r="D7" s="1">
        <f>Summary!$C$25</f>
        <v>8347.2363707649274</v>
      </c>
      <c r="E7" s="1">
        <f>Summary!$C$26*(1+Summary!$C$18)^'Time series'!B7</f>
        <v>1669.4472741529855</v>
      </c>
      <c r="F7" s="3">
        <f>(52*Summary!$C$14/12)*((1+Summary!$C$19)^'Time series'!B7)</f>
        <v>3250</v>
      </c>
      <c r="G7" s="1">
        <f t="shared" ref="G7:G70" si="0">D7+E7-F7</f>
        <v>6766.6836449179136</v>
      </c>
      <c r="H7" s="4" t="str">
        <f t="shared" ref="H7:H70" si="1">IF(G7&gt;0,"No","Yes")</f>
        <v>No</v>
      </c>
      <c r="I7" s="4" t="str">
        <f>IF($H$6="Yes","",IF(H7=H6,"",1))</f>
        <v/>
      </c>
      <c r="J7" s="1">
        <f>J6+D7+E7</f>
        <v>20033.367289835827</v>
      </c>
      <c r="K7" s="3">
        <f>K6+F7</f>
        <v>6500</v>
      </c>
      <c r="L7" t="str">
        <f t="shared" ref="L7:L70" si="2">IF(K7&lt;J7,"No","Yes")</f>
        <v>No</v>
      </c>
      <c r="M7" t="str">
        <f>IF($L$6="Yes","",IF(L7=L6,"",1))</f>
        <v/>
      </c>
      <c r="N7" s="1">
        <f>N6+D7+E7</f>
        <v>438835.36728983582</v>
      </c>
      <c r="O7" t="str">
        <f t="shared" ref="O7:O70" si="3">IF(K7&lt;N7,"No","Yes")</f>
        <v>No</v>
      </c>
      <c r="P7" t="str">
        <f>IF($O$6="Yes","",IF(O7=O6,"",1))</f>
        <v/>
      </c>
      <c r="Q7">
        <f t="shared" ref="Q7:Q17" si="4">B7+1</f>
        <v>1</v>
      </c>
    </row>
    <row r="8" spans="1:17" x14ac:dyDescent="0.2">
      <c r="B8">
        <v>0</v>
      </c>
      <c r="C8">
        <v>3</v>
      </c>
      <c r="D8" s="1">
        <f>Summary!$C$25</f>
        <v>8347.2363707649274</v>
      </c>
      <c r="E8" s="1">
        <f>Summary!$C$26*(1+Summary!$C$18)^'Time series'!B8</f>
        <v>1669.4472741529855</v>
      </c>
      <c r="F8" s="3">
        <f>(52*Summary!$C$14/12)*((1+Summary!$C$19)^'Time series'!B8)</f>
        <v>3250</v>
      </c>
      <c r="G8" s="1">
        <f t="shared" si="0"/>
        <v>6766.6836449179136</v>
      </c>
      <c r="H8" s="4" t="str">
        <f t="shared" si="1"/>
        <v>No</v>
      </c>
      <c r="I8" s="4" t="str">
        <f t="shared" ref="I8:I71" si="5">IF($H$6="Yes","",IF(H8=H7,"",1))</f>
        <v/>
      </c>
      <c r="J8" s="1">
        <f t="shared" ref="J8:J71" si="6">J7+D8+E8</f>
        <v>30050.050934753741</v>
      </c>
      <c r="K8" s="3">
        <f t="shared" ref="K8:K71" si="7">K7+F8</f>
        <v>9750</v>
      </c>
      <c r="L8" t="str">
        <f t="shared" si="2"/>
        <v>No</v>
      </c>
      <c r="M8" t="str">
        <f t="shared" ref="M8:M71" si="8">IF($L$6="Yes","",IF(L8=L7,"",1))</f>
        <v/>
      </c>
      <c r="N8" s="1">
        <f t="shared" ref="N8:N71" si="9">N7+D8+E8</f>
        <v>448852.05093475373</v>
      </c>
      <c r="O8" t="str">
        <f t="shared" si="3"/>
        <v>No</v>
      </c>
      <c r="P8" t="str">
        <f t="shared" ref="P8:P71" si="10">IF($O$6="Yes","",IF(O8=O7,"",1))</f>
        <v/>
      </c>
      <c r="Q8">
        <f t="shared" si="4"/>
        <v>1</v>
      </c>
    </row>
    <row r="9" spans="1:17" x14ac:dyDescent="0.2">
      <c r="B9">
        <v>0</v>
      </c>
      <c r="C9">
        <v>4</v>
      </c>
      <c r="D9" s="1">
        <f>Summary!$C$25</f>
        <v>8347.2363707649274</v>
      </c>
      <c r="E9" s="1">
        <f>Summary!$C$26*(1+Summary!$C$18)^'Time series'!B9</f>
        <v>1669.4472741529855</v>
      </c>
      <c r="F9" s="3">
        <f>(52*Summary!$C$14/12)*((1+Summary!$C$19)^'Time series'!B9)</f>
        <v>3250</v>
      </c>
      <c r="G9" s="1">
        <f t="shared" si="0"/>
        <v>6766.6836449179136</v>
      </c>
      <c r="H9" s="4" t="str">
        <f t="shared" si="1"/>
        <v>No</v>
      </c>
      <c r="I9" s="4" t="str">
        <f t="shared" si="5"/>
        <v/>
      </c>
      <c r="J9" s="1">
        <f t="shared" si="6"/>
        <v>40066.734579671647</v>
      </c>
      <c r="K9" s="3">
        <f t="shared" si="7"/>
        <v>13000</v>
      </c>
      <c r="L9" t="str">
        <f t="shared" si="2"/>
        <v>No</v>
      </c>
      <c r="M9" t="str">
        <f t="shared" si="8"/>
        <v/>
      </c>
      <c r="N9" s="1">
        <f t="shared" si="9"/>
        <v>458868.73457967164</v>
      </c>
      <c r="O9" t="str">
        <f t="shared" si="3"/>
        <v>No</v>
      </c>
      <c r="P9" t="str">
        <f t="shared" si="10"/>
        <v/>
      </c>
      <c r="Q9">
        <f t="shared" si="4"/>
        <v>1</v>
      </c>
    </row>
    <row r="10" spans="1:17" x14ac:dyDescent="0.2">
      <c r="B10">
        <v>0</v>
      </c>
      <c r="C10">
        <v>5</v>
      </c>
      <c r="D10" s="1">
        <f>Summary!$C$25</f>
        <v>8347.2363707649274</v>
      </c>
      <c r="E10" s="1">
        <f>Summary!$C$26*(1+Summary!$C$18)^'Time series'!B10</f>
        <v>1669.4472741529855</v>
      </c>
      <c r="F10" s="3">
        <f>(52*Summary!$C$14/12)*((1+Summary!$C$19)^'Time series'!B10)</f>
        <v>3250</v>
      </c>
      <c r="G10" s="1">
        <f t="shared" si="0"/>
        <v>6766.6836449179136</v>
      </c>
      <c r="H10" s="4" t="str">
        <f t="shared" si="1"/>
        <v>No</v>
      </c>
      <c r="I10" s="4" t="str">
        <f t="shared" si="5"/>
        <v/>
      </c>
      <c r="J10" s="1">
        <f t="shared" si="6"/>
        <v>50083.418224589557</v>
      </c>
      <c r="K10" s="3">
        <f t="shared" si="7"/>
        <v>16250</v>
      </c>
      <c r="L10" t="str">
        <f t="shared" si="2"/>
        <v>No</v>
      </c>
      <c r="M10" t="str">
        <f t="shared" si="8"/>
        <v/>
      </c>
      <c r="N10" s="1">
        <f t="shared" si="9"/>
        <v>468885.41822458955</v>
      </c>
      <c r="O10" t="str">
        <f t="shared" si="3"/>
        <v>No</v>
      </c>
      <c r="P10" t="str">
        <f t="shared" si="10"/>
        <v/>
      </c>
      <c r="Q10">
        <f t="shared" si="4"/>
        <v>1</v>
      </c>
    </row>
    <row r="11" spans="1:17" x14ac:dyDescent="0.2">
      <c r="B11">
        <v>0</v>
      </c>
      <c r="C11">
        <v>6</v>
      </c>
      <c r="D11" s="1">
        <f>Summary!$C$25</f>
        <v>8347.2363707649274</v>
      </c>
      <c r="E11" s="1">
        <f>Summary!$C$26*(1+Summary!$C$18)^'Time series'!B11</f>
        <v>1669.4472741529855</v>
      </c>
      <c r="F11" s="3">
        <f>(52*Summary!$C$14/12)*((1+Summary!$C$19)^'Time series'!B11)</f>
        <v>3250</v>
      </c>
      <c r="G11" s="1">
        <f t="shared" si="0"/>
        <v>6766.6836449179136</v>
      </c>
      <c r="H11" s="4" t="str">
        <f t="shared" si="1"/>
        <v>No</v>
      </c>
      <c r="I11" s="4" t="str">
        <f t="shared" si="5"/>
        <v/>
      </c>
      <c r="J11" s="1">
        <f t="shared" si="6"/>
        <v>60100.101869507467</v>
      </c>
      <c r="K11" s="3">
        <f t="shared" si="7"/>
        <v>19500</v>
      </c>
      <c r="L11" t="str">
        <f t="shared" si="2"/>
        <v>No</v>
      </c>
      <c r="M11" t="str">
        <f t="shared" si="8"/>
        <v/>
      </c>
      <c r="N11" s="1">
        <f t="shared" si="9"/>
        <v>478902.10186950746</v>
      </c>
      <c r="O11" t="str">
        <f t="shared" si="3"/>
        <v>No</v>
      </c>
      <c r="P11" t="str">
        <f t="shared" si="10"/>
        <v/>
      </c>
      <c r="Q11">
        <f t="shared" si="4"/>
        <v>1</v>
      </c>
    </row>
    <row r="12" spans="1:17" x14ac:dyDescent="0.2">
      <c r="B12">
        <v>0</v>
      </c>
      <c r="C12">
        <v>7</v>
      </c>
      <c r="D12" s="1">
        <f>Summary!$C$25</f>
        <v>8347.2363707649274</v>
      </c>
      <c r="E12" s="1">
        <f>Summary!$C$26*(1+Summary!$C$18)^'Time series'!B12</f>
        <v>1669.4472741529855</v>
      </c>
      <c r="F12" s="3">
        <f>(52*Summary!$C$14/12)*((1+Summary!$C$19)^'Time series'!B12)</f>
        <v>3250</v>
      </c>
      <c r="G12" s="1">
        <f t="shared" si="0"/>
        <v>6766.6836449179136</v>
      </c>
      <c r="H12" s="4" t="str">
        <f t="shared" si="1"/>
        <v>No</v>
      </c>
      <c r="I12" s="4" t="str">
        <f t="shared" si="5"/>
        <v/>
      </c>
      <c r="J12" s="1">
        <f t="shared" si="6"/>
        <v>70116.785514425384</v>
      </c>
      <c r="K12" s="3">
        <f t="shared" si="7"/>
        <v>22750</v>
      </c>
      <c r="L12" t="str">
        <f t="shared" si="2"/>
        <v>No</v>
      </c>
      <c r="M12" t="str">
        <f t="shared" si="8"/>
        <v/>
      </c>
      <c r="N12" s="1">
        <f t="shared" si="9"/>
        <v>488918.78551442537</v>
      </c>
      <c r="O12" t="str">
        <f t="shared" si="3"/>
        <v>No</v>
      </c>
      <c r="P12" t="str">
        <f t="shared" si="10"/>
        <v/>
      </c>
      <c r="Q12">
        <f t="shared" si="4"/>
        <v>1</v>
      </c>
    </row>
    <row r="13" spans="1:17" x14ac:dyDescent="0.2">
      <c r="B13">
        <v>0</v>
      </c>
      <c r="C13">
        <v>8</v>
      </c>
      <c r="D13" s="1">
        <f>Summary!$C$25</f>
        <v>8347.2363707649274</v>
      </c>
      <c r="E13" s="1">
        <f>Summary!$C$26*(1+Summary!$C$18)^'Time series'!B13</f>
        <v>1669.4472741529855</v>
      </c>
      <c r="F13" s="3">
        <f>(52*Summary!$C$14/12)*((1+Summary!$C$19)^'Time series'!B13)</f>
        <v>3250</v>
      </c>
      <c r="G13" s="1">
        <f t="shared" si="0"/>
        <v>6766.6836449179136</v>
      </c>
      <c r="H13" s="4" t="str">
        <f t="shared" si="1"/>
        <v>No</v>
      </c>
      <c r="I13" s="4" t="str">
        <f t="shared" si="5"/>
        <v/>
      </c>
      <c r="J13" s="1">
        <f t="shared" si="6"/>
        <v>80133.469159343294</v>
      </c>
      <c r="K13" s="3">
        <f t="shared" si="7"/>
        <v>26000</v>
      </c>
      <c r="L13" t="str">
        <f t="shared" si="2"/>
        <v>No</v>
      </c>
      <c r="M13" t="str">
        <f t="shared" si="8"/>
        <v/>
      </c>
      <c r="N13" s="1">
        <f t="shared" si="9"/>
        <v>498935.46915934328</v>
      </c>
      <c r="O13" t="str">
        <f t="shared" si="3"/>
        <v>No</v>
      </c>
      <c r="P13" t="str">
        <f t="shared" si="10"/>
        <v/>
      </c>
      <c r="Q13">
        <f t="shared" si="4"/>
        <v>1</v>
      </c>
    </row>
    <row r="14" spans="1:17" x14ac:dyDescent="0.2">
      <c r="B14">
        <v>0</v>
      </c>
      <c r="C14">
        <v>9</v>
      </c>
      <c r="D14" s="1">
        <f>Summary!$C$25</f>
        <v>8347.2363707649274</v>
      </c>
      <c r="E14" s="1">
        <f>Summary!$C$26*(1+Summary!$C$18)^'Time series'!B14</f>
        <v>1669.4472741529855</v>
      </c>
      <c r="F14" s="3">
        <f>(52*Summary!$C$14/12)*((1+Summary!$C$19)^'Time series'!B14)</f>
        <v>3250</v>
      </c>
      <c r="G14" s="1">
        <f t="shared" si="0"/>
        <v>6766.6836449179136</v>
      </c>
      <c r="H14" s="4" t="str">
        <f t="shared" si="1"/>
        <v>No</v>
      </c>
      <c r="I14" s="4" t="str">
        <f t="shared" si="5"/>
        <v/>
      </c>
      <c r="J14" s="1">
        <f t="shared" si="6"/>
        <v>90150.152804261204</v>
      </c>
      <c r="K14" s="3">
        <f t="shared" si="7"/>
        <v>29250</v>
      </c>
      <c r="L14" t="str">
        <f t="shared" si="2"/>
        <v>No</v>
      </c>
      <c r="M14" t="str">
        <f t="shared" si="8"/>
        <v/>
      </c>
      <c r="N14" s="1">
        <f t="shared" si="9"/>
        <v>508952.15280426119</v>
      </c>
      <c r="O14" t="str">
        <f t="shared" si="3"/>
        <v>No</v>
      </c>
      <c r="P14" t="str">
        <f t="shared" si="10"/>
        <v/>
      </c>
      <c r="Q14">
        <f t="shared" si="4"/>
        <v>1</v>
      </c>
    </row>
    <row r="15" spans="1:17" x14ac:dyDescent="0.2">
      <c r="B15">
        <v>0</v>
      </c>
      <c r="C15">
        <v>10</v>
      </c>
      <c r="D15" s="1">
        <f>Summary!$C$25</f>
        <v>8347.2363707649274</v>
      </c>
      <c r="E15" s="1">
        <f>Summary!$C$26*(1+Summary!$C$18)^'Time series'!B15</f>
        <v>1669.4472741529855</v>
      </c>
      <c r="F15" s="3">
        <f>(52*Summary!$C$14/12)*((1+Summary!$C$19)^'Time series'!B15)</f>
        <v>3250</v>
      </c>
      <c r="G15" s="1">
        <f t="shared" si="0"/>
        <v>6766.6836449179136</v>
      </c>
      <c r="H15" s="4" t="str">
        <f t="shared" si="1"/>
        <v>No</v>
      </c>
      <c r="I15" s="4" t="str">
        <f t="shared" si="5"/>
        <v/>
      </c>
      <c r="J15" s="1">
        <f t="shared" si="6"/>
        <v>100166.83644917911</v>
      </c>
      <c r="K15" s="3">
        <f t="shared" si="7"/>
        <v>32500</v>
      </c>
      <c r="L15" t="str">
        <f t="shared" si="2"/>
        <v>No</v>
      </c>
      <c r="M15" t="str">
        <f t="shared" si="8"/>
        <v/>
      </c>
      <c r="N15" s="1">
        <f t="shared" si="9"/>
        <v>518968.8364491791</v>
      </c>
      <c r="O15" t="str">
        <f t="shared" si="3"/>
        <v>No</v>
      </c>
      <c r="P15" t="str">
        <f t="shared" si="10"/>
        <v/>
      </c>
      <c r="Q15">
        <f t="shared" si="4"/>
        <v>1</v>
      </c>
    </row>
    <row r="16" spans="1:17" x14ac:dyDescent="0.2">
      <c r="B16">
        <v>0</v>
      </c>
      <c r="C16">
        <v>11</v>
      </c>
      <c r="D16" s="1">
        <f>Summary!$C$25</f>
        <v>8347.2363707649274</v>
      </c>
      <c r="E16" s="1">
        <f>Summary!$C$26*(1+Summary!$C$18)^'Time series'!B16</f>
        <v>1669.4472741529855</v>
      </c>
      <c r="F16" s="3">
        <f>(52*Summary!$C$14/12)*((1+Summary!$C$19)^'Time series'!B16)</f>
        <v>3250</v>
      </c>
      <c r="G16" s="1">
        <f t="shared" si="0"/>
        <v>6766.6836449179136</v>
      </c>
      <c r="H16" s="4" t="str">
        <f t="shared" si="1"/>
        <v>No</v>
      </c>
      <c r="I16" s="4" t="str">
        <f t="shared" si="5"/>
        <v/>
      </c>
      <c r="J16" s="1">
        <f t="shared" si="6"/>
        <v>110183.52009409702</v>
      </c>
      <c r="K16" s="3">
        <f t="shared" si="7"/>
        <v>35750</v>
      </c>
      <c r="L16" t="str">
        <f t="shared" si="2"/>
        <v>No</v>
      </c>
      <c r="M16" t="str">
        <f t="shared" si="8"/>
        <v/>
      </c>
      <c r="N16" s="1">
        <f t="shared" si="9"/>
        <v>528985.52009409701</v>
      </c>
      <c r="O16" t="str">
        <f t="shared" si="3"/>
        <v>No</v>
      </c>
      <c r="P16" t="str">
        <f t="shared" si="10"/>
        <v/>
      </c>
      <c r="Q16">
        <f t="shared" si="4"/>
        <v>1</v>
      </c>
    </row>
    <row r="17" spans="1:17" x14ac:dyDescent="0.2">
      <c r="B17">
        <v>0</v>
      </c>
      <c r="C17">
        <v>12</v>
      </c>
      <c r="D17" s="1">
        <f>Summary!$C$25</f>
        <v>8347.2363707649274</v>
      </c>
      <c r="E17" s="1">
        <f>Summary!$C$26*(1+Summary!$C$18)^'Time series'!B17</f>
        <v>1669.4472741529855</v>
      </c>
      <c r="F17" s="3">
        <f>(52*Summary!$C$14/12)*((1+Summary!$C$19)^'Time series'!B17)</f>
        <v>3250</v>
      </c>
      <c r="G17" s="1">
        <f t="shared" si="0"/>
        <v>6766.6836449179136</v>
      </c>
      <c r="H17" s="4" t="str">
        <f t="shared" si="1"/>
        <v>No</v>
      </c>
      <c r="I17" s="4" t="str">
        <f t="shared" si="5"/>
        <v/>
      </c>
      <c r="J17" s="1">
        <f t="shared" si="6"/>
        <v>120200.20373901493</v>
      </c>
      <c r="K17" s="3">
        <f t="shared" si="7"/>
        <v>39000</v>
      </c>
      <c r="L17" t="str">
        <f t="shared" si="2"/>
        <v>No</v>
      </c>
      <c r="M17" t="str">
        <f t="shared" si="8"/>
        <v/>
      </c>
      <c r="N17" s="1">
        <f t="shared" si="9"/>
        <v>539002.20373901492</v>
      </c>
      <c r="O17" t="str">
        <f t="shared" si="3"/>
        <v>No</v>
      </c>
      <c r="P17" t="str">
        <f t="shared" si="10"/>
        <v/>
      </c>
      <c r="Q17">
        <f t="shared" si="4"/>
        <v>1</v>
      </c>
    </row>
    <row r="18" spans="1:17" x14ac:dyDescent="0.2">
      <c r="A18">
        <v>2</v>
      </c>
      <c r="B18">
        <f t="shared" ref="B18:B82" si="11">B6+1</f>
        <v>1</v>
      </c>
      <c r="C18">
        <v>13</v>
      </c>
      <c r="D18" s="1">
        <f>Summary!$C$25</f>
        <v>8347.2363707649274</v>
      </c>
      <c r="E18" s="1">
        <f>Summary!$C$26*(1+Summary!$C$18)^'Time series'!B18</f>
        <v>1702.8362196360454</v>
      </c>
      <c r="F18" s="3">
        <f>(52*Summary!$C$14/12)*((1+Summary!$C$19)^'Time series'!B18)</f>
        <v>3501.8749999999995</v>
      </c>
      <c r="G18" s="1">
        <f t="shared" si="0"/>
        <v>6548.1975904009723</v>
      </c>
      <c r="H18" s="4" t="str">
        <f t="shared" si="1"/>
        <v>No</v>
      </c>
      <c r="I18" s="4" t="str">
        <f t="shared" si="5"/>
        <v/>
      </c>
      <c r="J18" s="1">
        <f t="shared" si="6"/>
        <v>130250.27632941589</v>
      </c>
      <c r="K18" s="3">
        <f t="shared" si="7"/>
        <v>42501.875</v>
      </c>
      <c r="L18" t="str">
        <f t="shared" si="2"/>
        <v>No</v>
      </c>
      <c r="M18" t="str">
        <f t="shared" si="8"/>
        <v/>
      </c>
      <c r="N18" s="1">
        <f t="shared" si="9"/>
        <v>549052.27632941585</v>
      </c>
      <c r="O18" t="str">
        <f t="shared" si="3"/>
        <v>No</v>
      </c>
      <c r="P18" t="str">
        <f t="shared" si="10"/>
        <v/>
      </c>
      <c r="Q18">
        <f>B18+1</f>
        <v>2</v>
      </c>
    </row>
    <row r="19" spans="1:17" x14ac:dyDescent="0.2">
      <c r="B19">
        <f t="shared" si="11"/>
        <v>1</v>
      </c>
      <c r="C19">
        <v>14</v>
      </c>
      <c r="D19" s="1">
        <f>Summary!$C$25</f>
        <v>8347.2363707649274</v>
      </c>
      <c r="E19" s="1">
        <f>Summary!$C$26*(1+Summary!$C$18)^'Time series'!B19</f>
        <v>1702.8362196360454</v>
      </c>
      <c r="F19" s="3">
        <f>(52*Summary!$C$14/12)*((1+Summary!$C$19)^'Time series'!B19)</f>
        <v>3501.8749999999995</v>
      </c>
      <c r="G19" s="1">
        <f t="shared" si="0"/>
        <v>6548.1975904009723</v>
      </c>
      <c r="H19" s="4" t="str">
        <f t="shared" si="1"/>
        <v>No</v>
      </c>
      <c r="I19" s="4" t="str">
        <f t="shared" si="5"/>
        <v/>
      </c>
      <c r="J19" s="1">
        <f t="shared" si="6"/>
        <v>140300.34891981687</v>
      </c>
      <c r="K19" s="3">
        <f t="shared" si="7"/>
        <v>46003.75</v>
      </c>
      <c r="L19" t="str">
        <f t="shared" si="2"/>
        <v>No</v>
      </c>
      <c r="M19" t="str">
        <f t="shared" si="8"/>
        <v/>
      </c>
      <c r="N19" s="1">
        <f t="shared" si="9"/>
        <v>559102.34891981678</v>
      </c>
      <c r="O19" t="str">
        <f t="shared" si="3"/>
        <v>No</v>
      </c>
      <c r="P19" t="str">
        <f t="shared" si="10"/>
        <v/>
      </c>
      <c r="Q19">
        <f t="shared" ref="Q19:Q82" si="12">B19+1</f>
        <v>2</v>
      </c>
    </row>
    <row r="20" spans="1:17" x14ac:dyDescent="0.2">
      <c r="B20">
        <f t="shared" si="11"/>
        <v>1</v>
      </c>
      <c r="C20">
        <v>15</v>
      </c>
      <c r="D20" s="1">
        <f>Summary!$C$25</f>
        <v>8347.2363707649274</v>
      </c>
      <c r="E20" s="1">
        <f>Summary!$C$26*(1+Summary!$C$18)^'Time series'!B20</f>
        <v>1702.8362196360454</v>
      </c>
      <c r="F20" s="3">
        <f>(52*Summary!$C$14/12)*((1+Summary!$C$19)^'Time series'!B20)</f>
        <v>3501.8749999999995</v>
      </c>
      <c r="G20" s="1">
        <f t="shared" si="0"/>
        <v>6548.1975904009723</v>
      </c>
      <c r="H20" s="4" t="str">
        <f t="shared" si="1"/>
        <v>No</v>
      </c>
      <c r="I20" s="4" t="str">
        <f t="shared" si="5"/>
        <v/>
      </c>
      <c r="J20" s="1">
        <f t="shared" si="6"/>
        <v>150350.42151021786</v>
      </c>
      <c r="K20" s="3">
        <f t="shared" si="7"/>
        <v>49505.625</v>
      </c>
      <c r="L20" t="str">
        <f t="shared" si="2"/>
        <v>No</v>
      </c>
      <c r="M20" t="str">
        <f t="shared" si="8"/>
        <v/>
      </c>
      <c r="N20" s="1">
        <f t="shared" si="9"/>
        <v>569152.42151021771</v>
      </c>
      <c r="O20" t="str">
        <f t="shared" si="3"/>
        <v>No</v>
      </c>
      <c r="P20" t="str">
        <f t="shared" si="10"/>
        <v/>
      </c>
      <c r="Q20">
        <f t="shared" si="12"/>
        <v>2</v>
      </c>
    </row>
    <row r="21" spans="1:17" x14ac:dyDescent="0.2">
      <c r="B21">
        <f t="shared" si="11"/>
        <v>1</v>
      </c>
      <c r="C21">
        <v>16</v>
      </c>
      <c r="D21" s="1">
        <f>Summary!$C$25</f>
        <v>8347.2363707649274</v>
      </c>
      <c r="E21" s="1">
        <f>Summary!$C$26*(1+Summary!$C$18)^'Time series'!B21</f>
        <v>1702.8362196360454</v>
      </c>
      <c r="F21" s="3">
        <f>(52*Summary!$C$14/12)*((1+Summary!$C$19)^'Time series'!B21)</f>
        <v>3501.8749999999995</v>
      </c>
      <c r="G21" s="1">
        <f t="shared" si="0"/>
        <v>6548.1975904009723</v>
      </c>
      <c r="H21" s="4" t="str">
        <f t="shared" si="1"/>
        <v>No</v>
      </c>
      <c r="I21" s="4" t="str">
        <f t="shared" si="5"/>
        <v/>
      </c>
      <c r="J21" s="1">
        <f t="shared" si="6"/>
        <v>160400.49410061885</v>
      </c>
      <c r="K21" s="3">
        <f t="shared" si="7"/>
        <v>53007.5</v>
      </c>
      <c r="L21" t="str">
        <f t="shared" si="2"/>
        <v>No</v>
      </c>
      <c r="M21" t="str">
        <f t="shared" si="8"/>
        <v/>
      </c>
      <c r="N21" s="1">
        <f t="shared" si="9"/>
        <v>579202.49410061864</v>
      </c>
      <c r="O21" t="str">
        <f t="shared" si="3"/>
        <v>No</v>
      </c>
      <c r="P21" t="str">
        <f t="shared" si="10"/>
        <v/>
      </c>
      <c r="Q21">
        <f t="shared" si="12"/>
        <v>2</v>
      </c>
    </row>
    <row r="22" spans="1:17" x14ac:dyDescent="0.2">
      <c r="B22">
        <f t="shared" si="11"/>
        <v>1</v>
      </c>
      <c r="C22">
        <v>17</v>
      </c>
      <c r="D22" s="1">
        <f>Summary!$C$25</f>
        <v>8347.2363707649274</v>
      </c>
      <c r="E22" s="1">
        <f>Summary!$C$26*(1+Summary!$C$18)^'Time series'!B22</f>
        <v>1702.8362196360454</v>
      </c>
      <c r="F22" s="3">
        <f>(52*Summary!$C$14/12)*((1+Summary!$C$19)^'Time series'!B22)</f>
        <v>3501.8749999999995</v>
      </c>
      <c r="G22" s="1">
        <f t="shared" si="0"/>
        <v>6548.1975904009723</v>
      </c>
      <c r="H22" s="4" t="str">
        <f t="shared" si="1"/>
        <v>No</v>
      </c>
      <c r="I22" s="4" t="str">
        <f t="shared" si="5"/>
        <v/>
      </c>
      <c r="J22" s="1">
        <f t="shared" si="6"/>
        <v>170450.56669101983</v>
      </c>
      <c r="K22" s="3">
        <f t="shared" si="7"/>
        <v>56509.375</v>
      </c>
      <c r="L22" t="str">
        <f t="shared" si="2"/>
        <v>No</v>
      </c>
      <c r="M22" t="str">
        <f t="shared" si="8"/>
        <v/>
      </c>
      <c r="N22" s="1">
        <f t="shared" si="9"/>
        <v>589252.56669101957</v>
      </c>
      <c r="O22" t="str">
        <f t="shared" si="3"/>
        <v>No</v>
      </c>
      <c r="P22" t="str">
        <f t="shared" si="10"/>
        <v/>
      </c>
      <c r="Q22">
        <f t="shared" si="12"/>
        <v>2</v>
      </c>
    </row>
    <row r="23" spans="1:17" x14ac:dyDescent="0.2">
      <c r="B23">
        <f t="shared" si="11"/>
        <v>1</v>
      </c>
      <c r="C23">
        <v>18</v>
      </c>
      <c r="D23" s="1">
        <f>Summary!$C$25</f>
        <v>8347.2363707649274</v>
      </c>
      <c r="E23" s="1">
        <f>Summary!$C$26*(1+Summary!$C$18)^'Time series'!B23</f>
        <v>1702.8362196360454</v>
      </c>
      <c r="F23" s="3">
        <f>(52*Summary!$C$14/12)*((1+Summary!$C$19)^'Time series'!B23)</f>
        <v>3501.8749999999995</v>
      </c>
      <c r="G23" s="1">
        <f t="shared" si="0"/>
        <v>6548.1975904009723</v>
      </c>
      <c r="H23" s="4" t="str">
        <f t="shared" si="1"/>
        <v>No</v>
      </c>
      <c r="I23" s="4" t="str">
        <f t="shared" si="5"/>
        <v/>
      </c>
      <c r="J23" s="1">
        <f t="shared" si="6"/>
        <v>180500.63928142082</v>
      </c>
      <c r="K23" s="3">
        <f t="shared" si="7"/>
        <v>60011.25</v>
      </c>
      <c r="L23" t="str">
        <f t="shared" si="2"/>
        <v>No</v>
      </c>
      <c r="M23" t="str">
        <f t="shared" si="8"/>
        <v/>
      </c>
      <c r="N23" s="1">
        <f t="shared" si="9"/>
        <v>599302.6392814205</v>
      </c>
      <c r="O23" t="str">
        <f t="shared" si="3"/>
        <v>No</v>
      </c>
      <c r="P23" t="str">
        <f t="shared" si="10"/>
        <v/>
      </c>
      <c r="Q23">
        <f t="shared" si="12"/>
        <v>2</v>
      </c>
    </row>
    <row r="24" spans="1:17" x14ac:dyDescent="0.2">
      <c r="B24">
        <f t="shared" si="11"/>
        <v>1</v>
      </c>
      <c r="C24">
        <v>19</v>
      </c>
      <c r="D24" s="1">
        <f>Summary!$C$25</f>
        <v>8347.2363707649274</v>
      </c>
      <c r="E24" s="1">
        <f>Summary!$C$26*(1+Summary!$C$18)^'Time series'!B24</f>
        <v>1702.8362196360454</v>
      </c>
      <c r="F24" s="3">
        <f>(52*Summary!$C$14/12)*((1+Summary!$C$19)^'Time series'!B24)</f>
        <v>3501.8749999999995</v>
      </c>
      <c r="G24" s="1">
        <f t="shared" si="0"/>
        <v>6548.1975904009723</v>
      </c>
      <c r="H24" s="4" t="str">
        <f t="shared" si="1"/>
        <v>No</v>
      </c>
      <c r="I24" s="4" t="str">
        <f t="shared" si="5"/>
        <v/>
      </c>
      <c r="J24" s="1">
        <f t="shared" si="6"/>
        <v>190550.71187182181</v>
      </c>
      <c r="K24" s="3">
        <f t="shared" si="7"/>
        <v>63513.125</v>
      </c>
      <c r="L24" t="str">
        <f t="shared" si="2"/>
        <v>No</v>
      </c>
      <c r="M24" t="str">
        <f t="shared" si="8"/>
        <v/>
      </c>
      <c r="N24" s="1">
        <f t="shared" si="9"/>
        <v>609352.71187182143</v>
      </c>
      <c r="O24" t="str">
        <f t="shared" si="3"/>
        <v>No</v>
      </c>
      <c r="P24" t="str">
        <f t="shared" si="10"/>
        <v/>
      </c>
      <c r="Q24">
        <f t="shared" si="12"/>
        <v>2</v>
      </c>
    </row>
    <row r="25" spans="1:17" x14ac:dyDescent="0.2">
      <c r="B25">
        <f t="shared" si="11"/>
        <v>1</v>
      </c>
      <c r="C25">
        <v>20</v>
      </c>
      <c r="D25" s="1">
        <f>Summary!$C$25</f>
        <v>8347.2363707649274</v>
      </c>
      <c r="E25" s="1">
        <f>Summary!$C$26*(1+Summary!$C$18)^'Time series'!B25</f>
        <v>1702.8362196360454</v>
      </c>
      <c r="F25" s="3">
        <f>(52*Summary!$C$14/12)*((1+Summary!$C$19)^'Time series'!B25)</f>
        <v>3501.8749999999995</v>
      </c>
      <c r="G25" s="1">
        <f t="shared" si="0"/>
        <v>6548.1975904009723</v>
      </c>
      <c r="H25" s="4" t="str">
        <f t="shared" si="1"/>
        <v>No</v>
      </c>
      <c r="I25" s="4" t="str">
        <f t="shared" si="5"/>
        <v/>
      </c>
      <c r="J25" s="1">
        <f t="shared" si="6"/>
        <v>200600.7844622228</v>
      </c>
      <c r="K25" s="3">
        <f t="shared" si="7"/>
        <v>67015</v>
      </c>
      <c r="L25" t="str">
        <f t="shared" si="2"/>
        <v>No</v>
      </c>
      <c r="M25" t="str">
        <f t="shared" si="8"/>
        <v/>
      </c>
      <c r="N25" s="1">
        <f t="shared" si="9"/>
        <v>619402.78446222236</v>
      </c>
      <c r="O25" t="str">
        <f t="shared" si="3"/>
        <v>No</v>
      </c>
      <c r="P25" t="str">
        <f t="shared" si="10"/>
        <v/>
      </c>
      <c r="Q25">
        <f t="shared" si="12"/>
        <v>2</v>
      </c>
    </row>
    <row r="26" spans="1:17" x14ac:dyDescent="0.2">
      <c r="B26">
        <f t="shared" si="11"/>
        <v>1</v>
      </c>
      <c r="C26">
        <v>21</v>
      </c>
      <c r="D26" s="1">
        <f>Summary!$C$25</f>
        <v>8347.2363707649274</v>
      </c>
      <c r="E26" s="1">
        <f>Summary!$C$26*(1+Summary!$C$18)^'Time series'!B26</f>
        <v>1702.8362196360454</v>
      </c>
      <c r="F26" s="3">
        <f>(52*Summary!$C$14/12)*((1+Summary!$C$19)^'Time series'!B26)</f>
        <v>3501.8749999999995</v>
      </c>
      <c r="G26" s="1">
        <f t="shared" si="0"/>
        <v>6548.1975904009723</v>
      </c>
      <c r="H26" s="4" t="str">
        <f t="shared" si="1"/>
        <v>No</v>
      </c>
      <c r="I26" s="4" t="str">
        <f t="shared" si="5"/>
        <v/>
      </c>
      <c r="J26" s="1">
        <f t="shared" si="6"/>
        <v>210650.85705262379</v>
      </c>
      <c r="K26" s="3">
        <f t="shared" si="7"/>
        <v>70516.875</v>
      </c>
      <c r="L26" t="str">
        <f t="shared" si="2"/>
        <v>No</v>
      </c>
      <c r="M26" t="str">
        <f t="shared" si="8"/>
        <v/>
      </c>
      <c r="N26" s="1">
        <f t="shared" si="9"/>
        <v>629452.85705262329</v>
      </c>
      <c r="O26" t="str">
        <f t="shared" si="3"/>
        <v>No</v>
      </c>
      <c r="P26" t="str">
        <f t="shared" si="10"/>
        <v/>
      </c>
      <c r="Q26">
        <f t="shared" si="12"/>
        <v>2</v>
      </c>
    </row>
    <row r="27" spans="1:17" x14ac:dyDescent="0.2">
      <c r="B27">
        <f t="shared" si="11"/>
        <v>1</v>
      </c>
      <c r="C27">
        <v>22</v>
      </c>
      <c r="D27" s="1">
        <f>Summary!$C$25</f>
        <v>8347.2363707649274</v>
      </c>
      <c r="E27" s="1">
        <f>Summary!$C$26*(1+Summary!$C$18)^'Time series'!B27</f>
        <v>1702.8362196360454</v>
      </c>
      <c r="F27" s="3">
        <f>(52*Summary!$C$14/12)*((1+Summary!$C$19)^'Time series'!B27)</f>
        <v>3501.8749999999995</v>
      </c>
      <c r="G27" s="1">
        <f t="shared" si="0"/>
        <v>6548.1975904009723</v>
      </c>
      <c r="H27" s="4" t="str">
        <f t="shared" si="1"/>
        <v>No</v>
      </c>
      <c r="I27" s="4" t="str">
        <f t="shared" si="5"/>
        <v/>
      </c>
      <c r="J27" s="1">
        <f t="shared" si="6"/>
        <v>220700.92964302478</v>
      </c>
      <c r="K27" s="3">
        <f t="shared" si="7"/>
        <v>74018.75</v>
      </c>
      <c r="L27" t="str">
        <f t="shared" si="2"/>
        <v>No</v>
      </c>
      <c r="M27" t="str">
        <f t="shared" si="8"/>
        <v/>
      </c>
      <c r="N27" s="1">
        <f t="shared" si="9"/>
        <v>639502.92964302422</v>
      </c>
      <c r="O27" t="str">
        <f t="shared" si="3"/>
        <v>No</v>
      </c>
      <c r="P27" t="str">
        <f t="shared" si="10"/>
        <v/>
      </c>
      <c r="Q27">
        <f t="shared" si="12"/>
        <v>2</v>
      </c>
    </row>
    <row r="28" spans="1:17" x14ac:dyDescent="0.2">
      <c r="B28">
        <f t="shared" si="11"/>
        <v>1</v>
      </c>
      <c r="C28">
        <v>23</v>
      </c>
      <c r="D28" s="1">
        <f>Summary!$C$25</f>
        <v>8347.2363707649274</v>
      </c>
      <c r="E28" s="1">
        <f>Summary!$C$26*(1+Summary!$C$18)^'Time series'!B28</f>
        <v>1702.8362196360454</v>
      </c>
      <c r="F28" s="3">
        <f>(52*Summary!$C$14/12)*((1+Summary!$C$19)^'Time series'!B28)</f>
        <v>3501.8749999999995</v>
      </c>
      <c r="G28" s="1">
        <f t="shared" si="0"/>
        <v>6548.1975904009723</v>
      </c>
      <c r="H28" s="4" t="str">
        <f t="shared" si="1"/>
        <v>No</v>
      </c>
      <c r="I28" s="4" t="str">
        <f t="shared" si="5"/>
        <v/>
      </c>
      <c r="J28" s="1">
        <f t="shared" si="6"/>
        <v>230751.00223342577</v>
      </c>
      <c r="K28" s="3">
        <f t="shared" si="7"/>
        <v>77520.625</v>
      </c>
      <c r="L28" t="str">
        <f t="shared" si="2"/>
        <v>No</v>
      </c>
      <c r="M28" t="str">
        <f t="shared" si="8"/>
        <v/>
      </c>
      <c r="N28" s="1">
        <f t="shared" si="9"/>
        <v>649553.00223342516</v>
      </c>
      <c r="O28" t="str">
        <f t="shared" si="3"/>
        <v>No</v>
      </c>
      <c r="P28" t="str">
        <f t="shared" si="10"/>
        <v/>
      </c>
      <c r="Q28">
        <f t="shared" si="12"/>
        <v>2</v>
      </c>
    </row>
    <row r="29" spans="1:17" x14ac:dyDescent="0.2">
      <c r="B29">
        <f t="shared" si="11"/>
        <v>1</v>
      </c>
      <c r="C29">
        <v>24</v>
      </c>
      <c r="D29" s="1">
        <f>Summary!$C$25</f>
        <v>8347.2363707649274</v>
      </c>
      <c r="E29" s="1">
        <f>Summary!$C$26*(1+Summary!$C$18)^'Time series'!B29</f>
        <v>1702.8362196360454</v>
      </c>
      <c r="F29" s="3">
        <f>(52*Summary!$C$14/12)*((1+Summary!$C$19)^'Time series'!B29)</f>
        <v>3501.8749999999995</v>
      </c>
      <c r="G29" s="1">
        <f t="shared" si="0"/>
        <v>6548.1975904009723</v>
      </c>
      <c r="H29" s="4" t="str">
        <f t="shared" si="1"/>
        <v>No</v>
      </c>
      <c r="I29" s="4" t="str">
        <f t="shared" si="5"/>
        <v/>
      </c>
      <c r="J29" s="1">
        <f t="shared" si="6"/>
        <v>240801.07482382676</v>
      </c>
      <c r="K29" s="3">
        <f t="shared" si="7"/>
        <v>81022.5</v>
      </c>
      <c r="L29" t="str">
        <f t="shared" si="2"/>
        <v>No</v>
      </c>
      <c r="M29" t="str">
        <f t="shared" si="8"/>
        <v/>
      </c>
      <c r="N29" s="1">
        <f t="shared" si="9"/>
        <v>659603.07482382609</v>
      </c>
      <c r="O29" t="str">
        <f t="shared" si="3"/>
        <v>No</v>
      </c>
      <c r="P29" t="str">
        <f t="shared" si="10"/>
        <v/>
      </c>
      <c r="Q29">
        <f t="shared" si="12"/>
        <v>2</v>
      </c>
    </row>
    <row r="30" spans="1:17" x14ac:dyDescent="0.2">
      <c r="A30">
        <v>3</v>
      </c>
      <c r="B30">
        <f t="shared" si="11"/>
        <v>2</v>
      </c>
      <c r="C30">
        <v>25</v>
      </c>
      <c r="D30" s="1">
        <f>Summary!$C$25</f>
        <v>8347.2363707649274</v>
      </c>
      <c r="E30" s="1">
        <f>Summary!$C$26*(1+Summary!$C$18)^'Time series'!B30</f>
        <v>1736.8929440287661</v>
      </c>
      <c r="F30" s="3">
        <f>(52*Summary!$C$14/12)*((1+Summary!$C$19)^'Time series'!B30)</f>
        <v>3773.2703124999994</v>
      </c>
      <c r="G30" s="1">
        <f t="shared" si="0"/>
        <v>6310.8590022936951</v>
      </c>
      <c r="H30" s="4" t="str">
        <f t="shared" si="1"/>
        <v>No</v>
      </c>
      <c r="I30" s="4" t="str">
        <f t="shared" si="5"/>
        <v/>
      </c>
      <c r="J30" s="1">
        <f t="shared" si="6"/>
        <v>250885.20413862047</v>
      </c>
      <c r="K30" s="3">
        <f t="shared" si="7"/>
        <v>84795.770312499997</v>
      </c>
      <c r="L30" t="str">
        <f t="shared" si="2"/>
        <v>No</v>
      </c>
      <c r="M30" t="str">
        <f t="shared" si="8"/>
        <v/>
      </c>
      <c r="N30" s="1">
        <f t="shared" si="9"/>
        <v>669687.20413861971</v>
      </c>
      <c r="O30" t="str">
        <f t="shared" si="3"/>
        <v>No</v>
      </c>
      <c r="P30" t="str">
        <f t="shared" si="10"/>
        <v/>
      </c>
      <c r="Q30">
        <f t="shared" si="12"/>
        <v>3</v>
      </c>
    </row>
    <row r="31" spans="1:17" x14ac:dyDescent="0.2">
      <c r="B31">
        <f t="shared" si="11"/>
        <v>2</v>
      </c>
      <c r="C31">
        <v>26</v>
      </c>
      <c r="D31" s="1">
        <f>Summary!$C$25</f>
        <v>8347.2363707649274</v>
      </c>
      <c r="E31" s="1">
        <f>Summary!$C$26*(1+Summary!$C$18)^'Time series'!B31</f>
        <v>1736.8929440287661</v>
      </c>
      <c r="F31" s="3">
        <f>(52*Summary!$C$14/12)*((1+Summary!$C$19)^'Time series'!B31)</f>
        <v>3773.2703124999994</v>
      </c>
      <c r="G31" s="1">
        <f t="shared" si="0"/>
        <v>6310.8590022936951</v>
      </c>
      <c r="H31" s="4" t="str">
        <f t="shared" si="1"/>
        <v>No</v>
      </c>
      <c r="I31" s="4" t="str">
        <f t="shared" si="5"/>
        <v/>
      </c>
      <c r="J31" s="1">
        <f t="shared" si="6"/>
        <v>260969.33345341418</v>
      </c>
      <c r="K31" s="3">
        <f t="shared" si="7"/>
        <v>88569.040624999994</v>
      </c>
      <c r="L31" t="str">
        <f t="shared" si="2"/>
        <v>No</v>
      </c>
      <c r="M31" t="str">
        <f t="shared" si="8"/>
        <v/>
      </c>
      <c r="N31" s="1">
        <f t="shared" si="9"/>
        <v>679771.33345341333</v>
      </c>
      <c r="O31" t="str">
        <f t="shared" si="3"/>
        <v>No</v>
      </c>
      <c r="P31" t="str">
        <f t="shared" si="10"/>
        <v/>
      </c>
      <c r="Q31">
        <f t="shared" si="12"/>
        <v>3</v>
      </c>
    </row>
    <row r="32" spans="1:17" x14ac:dyDescent="0.2">
      <c r="B32">
        <f t="shared" si="11"/>
        <v>2</v>
      </c>
      <c r="C32">
        <v>27</v>
      </c>
      <c r="D32" s="1">
        <f>Summary!$C$25</f>
        <v>8347.2363707649274</v>
      </c>
      <c r="E32" s="1">
        <f>Summary!$C$26*(1+Summary!$C$18)^'Time series'!B32</f>
        <v>1736.8929440287661</v>
      </c>
      <c r="F32" s="3">
        <f>(52*Summary!$C$14/12)*((1+Summary!$C$19)^'Time series'!B32)</f>
        <v>3773.2703124999994</v>
      </c>
      <c r="G32" s="1">
        <f t="shared" si="0"/>
        <v>6310.8590022936951</v>
      </c>
      <c r="H32" s="4" t="str">
        <f t="shared" si="1"/>
        <v>No</v>
      </c>
      <c r="I32" s="4" t="str">
        <f t="shared" si="5"/>
        <v/>
      </c>
      <c r="J32" s="1">
        <f t="shared" si="6"/>
        <v>271053.46276820789</v>
      </c>
      <c r="K32" s="3">
        <f t="shared" si="7"/>
        <v>92342.310937499991</v>
      </c>
      <c r="L32" t="str">
        <f t="shared" si="2"/>
        <v>No</v>
      </c>
      <c r="M32" t="str">
        <f t="shared" si="8"/>
        <v/>
      </c>
      <c r="N32" s="1">
        <f t="shared" si="9"/>
        <v>689855.46276820695</v>
      </c>
      <c r="O32" t="str">
        <f t="shared" si="3"/>
        <v>No</v>
      </c>
      <c r="P32" t="str">
        <f t="shared" si="10"/>
        <v/>
      </c>
      <c r="Q32">
        <f t="shared" si="12"/>
        <v>3</v>
      </c>
    </row>
    <row r="33" spans="1:17" x14ac:dyDescent="0.2">
      <c r="B33">
        <f t="shared" si="11"/>
        <v>2</v>
      </c>
      <c r="C33">
        <v>28</v>
      </c>
      <c r="D33" s="1">
        <f>Summary!$C$25</f>
        <v>8347.2363707649274</v>
      </c>
      <c r="E33" s="1">
        <f>Summary!$C$26*(1+Summary!$C$18)^'Time series'!B33</f>
        <v>1736.8929440287661</v>
      </c>
      <c r="F33" s="3">
        <f>(52*Summary!$C$14/12)*((1+Summary!$C$19)^'Time series'!B33)</f>
        <v>3773.2703124999994</v>
      </c>
      <c r="G33" s="1">
        <f t="shared" si="0"/>
        <v>6310.8590022936951</v>
      </c>
      <c r="H33" s="4" t="str">
        <f t="shared" si="1"/>
        <v>No</v>
      </c>
      <c r="I33" s="4" t="str">
        <f t="shared" si="5"/>
        <v/>
      </c>
      <c r="J33" s="1">
        <f t="shared" si="6"/>
        <v>281137.59208300157</v>
      </c>
      <c r="K33" s="3">
        <f t="shared" si="7"/>
        <v>96115.581249999988</v>
      </c>
      <c r="L33" t="str">
        <f t="shared" si="2"/>
        <v>No</v>
      </c>
      <c r="M33" t="str">
        <f t="shared" si="8"/>
        <v/>
      </c>
      <c r="N33" s="1">
        <f t="shared" si="9"/>
        <v>699939.59208300058</v>
      </c>
      <c r="O33" t="str">
        <f t="shared" si="3"/>
        <v>No</v>
      </c>
      <c r="P33" t="str">
        <f t="shared" si="10"/>
        <v/>
      </c>
      <c r="Q33">
        <f t="shared" si="12"/>
        <v>3</v>
      </c>
    </row>
    <row r="34" spans="1:17" x14ac:dyDescent="0.2">
      <c r="B34">
        <f t="shared" si="11"/>
        <v>2</v>
      </c>
      <c r="C34">
        <v>29</v>
      </c>
      <c r="D34" s="1">
        <f>Summary!$C$25</f>
        <v>8347.2363707649274</v>
      </c>
      <c r="E34" s="1">
        <f>Summary!$C$26*(1+Summary!$C$18)^'Time series'!B34</f>
        <v>1736.8929440287661</v>
      </c>
      <c r="F34" s="3">
        <f>(52*Summary!$C$14/12)*((1+Summary!$C$19)^'Time series'!B34)</f>
        <v>3773.2703124999994</v>
      </c>
      <c r="G34" s="1">
        <f t="shared" si="0"/>
        <v>6310.8590022936951</v>
      </c>
      <c r="H34" s="4" t="str">
        <f t="shared" si="1"/>
        <v>No</v>
      </c>
      <c r="I34" s="4" t="str">
        <f t="shared" si="5"/>
        <v/>
      </c>
      <c r="J34" s="1">
        <f t="shared" si="6"/>
        <v>291221.72139779525</v>
      </c>
      <c r="K34" s="3">
        <f t="shared" si="7"/>
        <v>99888.851562499985</v>
      </c>
      <c r="L34" t="str">
        <f t="shared" si="2"/>
        <v>No</v>
      </c>
      <c r="M34" t="str">
        <f t="shared" si="8"/>
        <v/>
      </c>
      <c r="N34" s="1">
        <f t="shared" si="9"/>
        <v>710023.7213977942</v>
      </c>
      <c r="O34" t="str">
        <f t="shared" si="3"/>
        <v>No</v>
      </c>
      <c r="P34" t="str">
        <f t="shared" si="10"/>
        <v/>
      </c>
      <c r="Q34">
        <f t="shared" si="12"/>
        <v>3</v>
      </c>
    </row>
    <row r="35" spans="1:17" x14ac:dyDescent="0.2">
      <c r="B35">
        <f t="shared" si="11"/>
        <v>2</v>
      </c>
      <c r="C35">
        <v>30</v>
      </c>
      <c r="D35" s="1">
        <f>Summary!$C$25</f>
        <v>8347.2363707649274</v>
      </c>
      <c r="E35" s="1">
        <f>Summary!$C$26*(1+Summary!$C$18)^'Time series'!B35</f>
        <v>1736.8929440287661</v>
      </c>
      <c r="F35" s="3">
        <f>(52*Summary!$C$14/12)*((1+Summary!$C$19)^'Time series'!B35)</f>
        <v>3773.2703124999994</v>
      </c>
      <c r="G35" s="1">
        <f t="shared" si="0"/>
        <v>6310.8590022936951</v>
      </c>
      <c r="H35" s="4" t="str">
        <f t="shared" si="1"/>
        <v>No</v>
      </c>
      <c r="I35" s="4" t="str">
        <f t="shared" si="5"/>
        <v/>
      </c>
      <c r="J35" s="1">
        <f t="shared" si="6"/>
        <v>301305.85071258893</v>
      </c>
      <c r="K35" s="3">
        <f t="shared" si="7"/>
        <v>103662.12187499998</v>
      </c>
      <c r="L35" t="str">
        <f t="shared" si="2"/>
        <v>No</v>
      </c>
      <c r="M35" t="str">
        <f t="shared" si="8"/>
        <v/>
      </c>
      <c r="N35" s="1">
        <f t="shared" si="9"/>
        <v>720107.85071258782</v>
      </c>
      <c r="O35" t="str">
        <f t="shared" si="3"/>
        <v>No</v>
      </c>
      <c r="P35" t="str">
        <f t="shared" si="10"/>
        <v/>
      </c>
      <c r="Q35">
        <f t="shared" si="12"/>
        <v>3</v>
      </c>
    </row>
    <row r="36" spans="1:17" x14ac:dyDescent="0.2">
      <c r="B36">
        <f t="shared" si="11"/>
        <v>2</v>
      </c>
      <c r="C36">
        <v>31</v>
      </c>
      <c r="D36" s="1">
        <f>Summary!$C$25</f>
        <v>8347.2363707649274</v>
      </c>
      <c r="E36" s="1">
        <f>Summary!$C$26*(1+Summary!$C$18)^'Time series'!B36</f>
        <v>1736.8929440287661</v>
      </c>
      <c r="F36" s="3">
        <f>(52*Summary!$C$14/12)*((1+Summary!$C$19)^'Time series'!B36)</f>
        <v>3773.2703124999994</v>
      </c>
      <c r="G36" s="1">
        <f t="shared" si="0"/>
        <v>6310.8590022936951</v>
      </c>
      <c r="H36" s="4" t="str">
        <f t="shared" si="1"/>
        <v>No</v>
      </c>
      <c r="I36" s="4" t="str">
        <f t="shared" si="5"/>
        <v/>
      </c>
      <c r="J36" s="1">
        <f t="shared" si="6"/>
        <v>311389.98002738261</v>
      </c>
      <c r="K36" s="3">
        <f t="shared" si="7"/>
        <v>107435.39218749998</v>
      </c>
      <c r="L36" t="str">
        <f t="shared" si="2"/>
        <v>No</v>
      </c>
      <c r="M36" t="str">
        <f t="shared" si="8"/>
        <v/>
      </c>
      <c r="N36" s="1">
        <f t="shared" si="9"/>
        <v>730191.98002738145</v>
      </c>
      <c r="O36" t="str">
        <f t="shared" si="3"/>
        <v>No</v>
      </c>
      <c r="P36" t="str">
        <f t="shared" si="10"/>
        <v/>
      </c>
      <c r="Q36">
        <f t="shared" si="12"/>
        <v>3</v>
      </c>
    </row>
    <row r="37" spans="1:17" x14ac:dyDescent="0.2">
      <c r="B37">
        <f t="shared" si="11"/>
        <v>2</v>
      </c>
      <c r="C37">
        <v>32</v>
      </c>
      <c r="D37" s="1">
        <f>Summary!$C$25</f>
        <v>8347.2363707649274</v>
      </c>
      <c r="E37" s="1">
        <f>Summary!$C$26*(1+Summary!$C$18)^'Time series'!B37</f>
        <v>1736.8929440287661</v>
      </c>
      <c r="F37" s="3">
        <f>(52*Summary!$C$14/12)*((1+Summary!$C$19)^'Time series'!B37)</f>
        <v>3773.2703124999994</v>
      </c>
      <c r="G37" s="1">
        <f t="shared" si="0"/>
        <v>6310.8590022936951</v>
      </c>
      <c r="H37" s="4" t="str">
        <f t="shared" si="1"/>
        <v>No</v>
      </c>
      <c r="I37" s="4" t="str">
        <f t="shared" si="5"/>
        <v/>
      </c>
      <c r="J37" s="1">
        <f t="shared" si="6"/>
        <v>321474.10934217629</v>
      </c>
      <c r="K37" s="3">
        <f t="shared" si="7"/>
        <v>111208.66249999998</v>
      </c>
      <c r="L37" t="str">
        <f t="shared" si="2"/>
        <v>No</v>
      </c>
      <c r="M37" t="str">
        <f t="shared" si="8"/>
        <v/>
      </c>
      <c r="N37" s="1">
        <f t="shared" si="9"/>
        <v>740276.10934217507</v>
      </c>
      <c r="O37" t="str">
        <f t="shared" si="3"/>
        <v>No</v>
      </c>
      <c r="P37" t="str">
        <f t="shared" si="10"/>
        <v/>
      </c>
      <c r="Q37">
        <f t="shared" si="12"/>
        <v>3</v>
      </c>
    </row>
    <row r="38" spans="1:17" x14ac:dyDescent="0.2">
      <c r="B38">
        <f t="shared" si="11"/>
        <v>2</v>
      </c>
      <c r="C38">
        <v>33</v>
      </c>
      <c r="D38" s="1">
        <f>Summary!$C$25</f>
        <v>8347.2363707649274</v>
      </c>
      <c r="E38" s="1">
        <f>Summary!$C$26*(1+Summary!$C$18)^'Time series'!B38</f>
        <v>1736.8929440287661</v>
      </c>
      <c r="F38" s="3">
        <f>(52*Summary!$C$14/12)*((1+Summary!$C$19)^'Time series'!B38)</f>
        <v>3773.2703124999994</v>
      </c>
      <c r="G38" s="1">
        <f t="shared" si="0"/>
        <v>6310.8590022936951</v>
      </c>
      <c r="H38" s="4" t="str">
        <f t="shared" si="1"/>
        <v>No</v>
      </c>
      <c r="I38" s="4" t="str">
        <f t="shared" si="5"/>
        <v/>
      </c>
      <c r="J38" s="1">
        <f t="shared" si="6"/>
        <v>331558.23865696997</v>
      </c>
      <c r="K38" s="3">
        <f t="shared" si="7"/>
        <v>114981.93281249997</v>
      </c>
      <c r="L38" t="str">
        <f t="shared" si="2"/>
        <v>No</v>
      </c>
      <c r="M38" t="str">
        <f t="shared" si="8"/>
        <v/>
      </c>
      <c r="N38" s="1">
        <f t="shared" si="9"/>
        <v>750360.23865696869</v>
      </c>
      <c r="O38" t="str">
        <f t="shared" si="3"/>
        <v>No</v>
      </c>
      <c r="P38" t="str">
        <f t="shared" si="10"/>
        <v/>
      </c>
      <c r="Q38">
        <f t="shared" si="12"/>
        <v>3</v>
      </c>
    </row>
    <row r="39" spans="1:17" x14ac:dyDescent="0.2">
      <c r="B39">
        <f t="shared" si="11"/>
        <v>2</v>
      </c>
      <c r="C39">
        <v>34</v>
      </c>
      <c r="D39" s="1">
        <f>Summary!$C$25</f>
        <v>8347.2363707649274</v>
      </c>
      <c r="E39" s="1">
        <f>Summary!$C$26*(1+Summary!$C$18)^'Time series'!B39</f>
        <v>1736.8929440287661</v>
      </c>
      <c r="F39" s="3">
        <f>(52*Summary!$C$14/12)*((1+Summary!$C$19)^'Time series'!B39)</f>
        <v>3773.2703124999994</v>
      </c>
      <c r="G39" s="1">
        <f t="shared" si="0"/>
        <v>6310.8590022936951</v>
      </c>
      <c r="H39" s="4" t="str">
        <f t="shared" si="1"/>
        <v>No</v>
      </c>
      <c r="I39" s="4" t="str">
        <f t="shared" si="5"/>
        <v/>
      </c>
      <c r="J39" s="1">
        <f t="shared" si="6"/>
        <v>341642.36797176366</v>
      </c>
      <c r="K39" s="3">
        <f t="shared" si="7"/>
        <v>118755.20312499997</v>
      </c>
      <c r="L39" t="str">
        <f t="shared" si="2"/>
        <v>No</v>
      </c>
      <c r="M39" t="str">
        <f t="shared" si="8"/>
        <v/>
      </c>
      <c r="N39" s="1">
        <f t="shared" si="9"/>
        <v>760444.36797176232</v>
      </c>
      <c r="O39" t="str">
        <f t="shared" si="3"/>
        <v>No</v>
      </c>
      <c r="P39" t="str">
        <f t="shared" si="10"/>
        <v/>
      </c>
      <c r="Q39">
        <f t="shared" si="12"/>
        <v>3</v>
      </c>
    </row>
    <row r="40" spans="1:17" x14ac:dyDescent="0.2">
      <c r="B40">
        <f t="shared" si="11"/>
        <v>2</v>
      </c>
      <c r="C40">
        <v>35</v>
      </c>
      <c r="D40" s="1">
        <f>Summary!$C$25</f>
        <v>8347.2363707649274</v>
      </c>
      <c r="E40" s="1">
        <f>Summary!$C$26*(1+Summary!$C$18)^'Time series'!B40</f>
        <v>1736.8929440287661</v>
      </c>
      <c r="F40" s="3">
        <f>(52*Summary!$C$14/12)*((1+Summary!$C$19)^'Time series'!B40)</f>
        <v>3773.2703124999994</v>
      </c>
      <c r="G40" s="1">
        <f t="shared" si="0"/>
        <v>6310.8590022936951</v>
      </c>
      <c r="H40" s="4" t="str">
        <f t="shared" si="1"/>
        <v>No</v>
      </c>
      <c r="I40" s="4" t="str">
        <f t="shared" si="5"/>
        <v/>
      </c>
      <c r="J40" s="1">
        <f t="shared" si="6"/>
        <v>351726.49728655734</v>
      </c>
      <c r="K40" s="3">
        <f t="shared" si="7"/>
        <v>122528.47343749997</v>
      </c>
      <c r="L40" t="str">
        <f t="shared" si="2"/>
        <v>No</v>
      </c>
      <c r="M40" t="str">
        <f t="shared" si="8"/>
        <v/>
      </c>
      <c r="N40" s="1">
        <f t="shared" si="9"/>
        <v>770528.49728655594</v>
      </c>
      <c r="O40" t="str">
        <f t="shared" si="3"/>
        <v>No</v>
      </c>
      <c r="P40" t="str">
        <f t="shared" si="10"/>
        <v/>
      </c>
      <c r="Q40">
        <f t="shared" si="12"/>
        <v>3</v>
      </c>
    </row>
    <row r="41" spans="1:17" x14ac:dyDescent="0.2">
      <c r="B41">
        <f t="shared" si="11"/>
        <v>2</v>
      </c>
      <c r="C41">
        <v>36</v>
      </c>
      <c r="D41" s="1">
        <f>Summary!$C$25</f>
        <v>8347.2363707649274</v>
      </c>
      <c r="E41" s="1">
        <f>Summary!$C$26*(1+Summary!$C$18)^'Time series'!B41</f>
        <v>1736.8929440287661</v>
      </c>
      <c r="F41" s="3">
        <f>(52*Summary!$C$14/12)*((1+Summary!$C$19)^'Time series'!B41)</f>
        <v>3773.2703124999994</v>
      </c>
      <c r="G41" s="1">
        <f t="shared" si="0"/>
        <v>6310.8590022936951</v>
      </c>
      <c r="H41" s="4" t="str">
        <f t="shared" si="1"/>
        <v>No</v>
      </c>
      <c r="I41" s="4" t="str">
        <f t="shared" si="5"/>
        <v/>
      </c>
      <c r="J41" s="1">
        <f t="shared" si="6"/>
        <v>361810.62660135102</v>
      </c>
      <c r="K41" s="3">
        <f t="shared" si="7"/>
        <v>126301.74374999997</v>
      </c>
      <c r="L41" t="str">
        <f t="shared" si="2"/>
        <v>No</v>
      </c>
      <c r="M41" t="str">
        <f t="shared" si="8"/>
        <v/>
      </c>
      <c r="N41" s="1">
        <f t="shared" si="9"/>
        <v>780612.62660134956</v>
      </c>
      <c r="O41" t="str">
        <f t="shared" si="3"/>
        <v>No</v>
      </c>
      <c r="P41" t="str">
        <f t="shared" si="10"/>
        <v/>
      </c>
      <c r="Q41">
        <f t="shared" si="12"/>
        <v>3</v>
      </c>
    </row>
    <row r="42" spans="1:17" x14ac:dyDescent="0.2">
      <c r="A42">
        <v>4</v>
      </c>
      <c r="B42">
        <f t="shared" si="11"/>
        <v>3</v>
      </c>
      <c r="C42">
        <v>37</v>
      </c>
      <c r="D42" s="1">
        <f>Summary!$C$25</f>
        <v>8347.2363707649274</v>
      </c>
      <c r="E42" s="1">
        <f>Summary!$C$26*(1+Summary!$C$18)^'Time series'!B42</f>
        <v>1771.6308029093414</v>
      </c>
      <c r="F42" s="3">
        <f>(52*Summary!$C$14/12)*((1+Summary!$C$19)^'Time series'!B42)</f>
        <v>4065.6987617187492</v>
      </c>
      <c r="G42" s="1">
        <f t="shared" si="0"/>
        <v>6053.1684119555193</v>
      </c>
      <c r="H42" s="4" t="str">
        <f t="shared" si="1"/>
        <v>No</v>
      </c>
      <c r="I42" s="4" t="str">
        <f t="shared" si="5"/>
        <v/>
      </c>
      <c r="J42" s="1">
        <f t="shared" si="6"/>
        <v>371929.49377502524</v>
      </c>
      <c r="K42" s="3">
        <f t="shared" si="7"/>
        <v>130367.44251171872</v>
      </c>
      <c r="L42" t="str">
        <f t="shared" si="2"/>
        <v>No</v>
      </c>
      <c r="M42" t="str">
        <f t="shared" si="8"/>
        <v/>
      </c>
      <c r="N42" s="1">
        <f t="shared" si="9"/>
        <v>790731.49377502385</v>
      </c>
      <c r="O42" t="str">
        <f t="shared" si="3"/>
        <v>No</v>
      </c>
      <c r="P42" t="str">
        <f t="shared" si="10"/>
        <v/>
      </c>
      <c r="Q42">
        <f t="shared" si="12"/>
        <v>4</v>
      </c>
    </row>
    <row r="43" spans="1:17" x14ac:dyDescent="0.2">
      <c r="B43">
        <f t="shared" si="11"/>
        <v>3</v>
      </c>
      <c r="C43">
        <v>38</v>
      </c>
      <c r="D43" s="1">
        <f>Summary!$C$25</f>
        <v>8347.2363707649274</v>
      </c>
      <c r="E43" s="1">
        <f>Summary!$C$26*(1+Summary!$C$18)^'Time series'!B43</f>
        <v>1771.6308029093414</v>
      </c>
      <c r="F43" s="3">
        <f>(52*Summary!$C$14/12)*((1+Summary!$C$19)^'Time series'!B43)</f>
        <v>4065.6987617187492</v>
      </c>
      <c r="G43" s="1">
        <f t="shared" si="0"/>
        <v>6053.1684119555193</v>
      </c>
      <c r="H43" s="4" t="str">
        <f t="shared" si="1"/>
        <v>No</v>
      </c>
      <c r="I43" s="4" t="str">
        <f t="shared" si="5"/>
        <v/>
      </c>
      <c r="J43" s="1">
        <f t="shared" si="6"/>
        <v>382048.36094869947</v>
      </c>
      <c r="K43" s="3">
        <f t="shared" si="7"/>
        <v>134433.14127343748</v>
      </c>
      <c r="L43" t="str">
        <f t="shared" si="2"/>
        <v>No</v>
      </c>
      <c r="M43" t="str">
        <f t="shared" si="8"/>
        <v/>
      </c>
      <c r="N43" s="1">
        <f t="shared" si="9"/>
        <v>800850.36094869813</v>
      </c>
      <c r="O43" t="str">
        <f t="shared" si="3"/>
        <v>No</v>
      </c>
      <c r="P43" t="str">
        <f t="shared" si="10"/>
        <v/>
      </c>
      <c r="Q43">
        <f t="shared" si="12"/>
        <v>4</v>
      </c>
    </row>
    <row r="44" spans="1:17" x14ac:dyDescent="0.2">
      <c r="B44">
        <f t="shared" si="11"/>
        <v>3</v>
      </c>
      <c r="C44">
        <v>39</v>
      </c>
      <c r="D44" s="1">
        <f>Summary!$C$25</f>
        <v>8347.2363707649274</v>
      </c>
      <c r="E44" s="1">
        <f>Summary!$C$26*(1+Summary!$C$18)^'Time series'!B44</f>
        <v>1771.6308029093414</v>
      </c>
      <c r="F44" s="3">
        <f>(52*Summary!$C$14/12)*((1+Summary!$C$19)^'Time series'!B44)</f>
        <v>4065.6987617187492</v>
      </c>
      <c r="G44" s="1">
        <f t="shared" si="0"/>
        <v>6053.1684119555193</v>
      </c>
      <c r="H44" s="4" t="str">
        <f t="shared" si="1"/>
        <v>No</v>
      </c>
      <c r="I44" s="4" t="str">
        <f t="shared" si="5"/>
        <v/>
      </c>
      <c r="J44" s="1">
        <f t="shared" si="6"/>
        <v>392167.22812237369</v>
      </c>
      <c r="K44" s="3">
        <f t="shared" si="7"/>
        <v>138498.84003515623</v>
      </c>
      <c r="L44" t="str">
        <f t="shared" si="2"/>
        <v>No</v>
      </c>
      <c r="M44" t="str">
        <f t="shared" si="8"/>
        <v/>
      </c>
      <c r="N44" s="1">
        <f t="shared" si="9"/>
        <v>810969.22812237241</v>
      </c>
      <c r="O44" t="str">
        <f t="shared" si="3"/>
        <v>No</v>
      </c>
      <c r="P44" t="str">
        <f t="shared" si="10"/>
        <v/>
      </c>
      <c r="Q44">
        <f t="shared" si="12"/>
        <v>4</v>
      </c>
    </row>
    <row r="45" spans="1:17" x14ac:dyDescent="0.2">
      <c r="B45">
        <f t="shared" si="11"/>
        <v>3</v>
      </c>
      <c r="C45">
        <v>40</v>
      </c>
      <c r="D45" s="1">
        <f>Summary!$C$25</f>
        <v>8347.2363707649274</v>
      </c>
      <c r="E45" s="1">
        <f>Summary!$C$26*(1+Summary!$C$18)^'Time series'!B45</f>
        <v>1771.6308029093414</v>
      </c>
      <c r="F45" s="3">
        <f>(52*Summary!$C$14/12)*((1+Summary!$C$19)^'Time series'!B45)</f>
        <v>4065.6987617187492</v>
      </c>
      <c r="G45" s="1">
        <f t="shared" si="0"/>
        <v>6053.1684119555193</v>
      </c>
      <c r="H45" s="4" t="str">
        <f t="shared" si="1"/>
        <v>No</v>
      </c>
      <c r="I45" s="4" t="str">
        <f t="shared" si="5"/>
        <v/>
      </c>
      <c r="J45" s="1">
        <f t="shared" si="6"/>
        <v>402286.09529604792</v>
      </c>
      <c r="K45" s="3">
        <f t="shared" si="7"/>
        <v>142564.53879687499</v>
      </c>
      <c r="L45" t="str">
        <f t="shared" si="2"/>
        <v>No</v>
      </c>
      <c r="M45" t="str">
        <f t="shared" si="8"/>
        <v/>
      </c>
      <c r="N45" s="1">
        <f t="shared" si="9"/>
        <v>821088.0952960467</v>
      </c>
      <c r="O45" t="str">
        <f t="shared" si="3"/>
        <v>No</v>
      </c>
      <c r="P45" t="str">
        <f t="shared" si="10"/>
        <v/>
      </c>
      <c r="Q45">
        <f t="shared" si="12"/>
        <v>4</v>
      </c>
    </row>
    <row r="46" spans="1:17" x14ac:dyDescent="0.2">
      <c r="B46">
        <f t="shared" si="11"/>
        <v>3</v>
      </c>
      <c r="C46">
        <v>41</v>
      </c>
      <c r="D46" s="1">
        <f>Summary!$C$25</f>
        <v>8347.2363707649274</v>
      </c>
      <c r="E46" s="1">
        <f>Summary!$C$26*(1+Summary!$C$18)^'Time series'!B46</f>
        <v>1771.6308029093414</v>
      </c>
      <c r="F46" s="3">
        <f>(52*Summary!$C$14/12)*((1+Summary!$C$19)^'Time series'!B46)</f>
        <v>4065.6987617187492</v>
      </c>
      <c r="G46" s="1">
        <f t="shared" si="0"/>
        <v>6053.1684119555193</v>
      </c>
      <c r="H46" s="4" t="str">
        <f t="shared" si="1"/>
        <v>No</v>
      </c>
      <c r="I46" s="4" t="str">
        <f t="shared" si="5"/>
        <v/>
      </c>
      <c r="J46" s="1">
        <f t="shared" si="6"/>
        <v>412404.96246972214</v>
      </c>
      <c r="K46" s="3">
        <f t="shared" si="7"/>
        <v>146630.23755859374</v>
      </c>
      <c r="L46" t="str">
        <f t="shared" si="2"/>
        <v>No</v>
      </c>
      <c r="M46" t="str">
        <f t="shared" si="8"/>
        <v/>
      </c>
      <c r="N46" s="1">
        <f t="shared" si="9"/>
        <v>831206.96246972098</v>
      </c>
      <c r="O46" t="str">
        <f t="shared" si="3"/>
        <v>No</v>
      </c>
      <c r="P46" t="str">
        <f t="shared" si="10"/>
        <v/>
      </c>
      <c r="Q46">
        <f t="shared" si="12"/>
        <v>4</v>
      </c>
    </row>
    <row r="47" spans="1:17" x14ac:dyDescent="0.2">
      <c r="B47">
        <f t="shared" si="11"/>
        <v>3</v>
      </c>
      <c r="C47">
        <v>42</v>
      </c>
      <c r="D47" s="1">
        <f>Summary!$C$25</f>
        <v>8347.2363707649274</v>
      </c>
      <c r="E47" s="1">
        <f>Summary!$C$26*(1+Summary!$C$18)^'Time series'!B47</f>
        <v>1771.6308029093414</v>
      </c>
      <c r="F47" s="3">
        <f>(52*Summary!$C$14/12)*((1+Summary!$C$19)^'Time series'!B47)</f>
        <v>4065.6987617187492</v>
      </c>
      <c r="G47" s="1">
        <f t="shared" si="0"/>
        <v>6053.1684119555193</v>
      </c>
      <c r="H47" s="4" t="str">
        <f t="shared" si="1"/>
        <v>No</v>
      </c>
      <c r="I47" s="4" t="str">
        <f t="shared" si="5"/>
        <v/>
      </c>
      <c r="J47" s="1">
        <f t="shared" si="6"/>
        <v>422523.82964339637</v>
      </c>
      <c r="K47" s="3">
        <f t="shared" si="7"/>
        <v>150695.9363203125</v>
      </c>
      <c r="L47" t="str">
        <f t="shared" si="2"/>
        <v>No</v>
      </c>
      <c r="M47" t="str">
        <f t="shared" si="8"/>
        <v/>
      </c>
      <c r="N47" s="1">
        <f t="shared" si="9"/>
        <v>841325.82964339526</v>
      </c>
      <c r="O47" t="str">
        <f t="shared" si="3"/>
        <v>No</v>
      </c>
      <c r="P47" t="str">
        <f t="shared" si="10"/>
        <v/>
      </c>
      <c r="Q47">
        <f t="shared" si="12"/>
        <v>4</v>
      </c>
    </row>
    <row r="48" spans="1:17" x14ac:dyDescent="0.2">
      <c r="B48">
        <f t="shared" si="11"/>
        <v>3</v>
      </c>
      <c r="C48">
        <v>43</v>
      </c>
      <c r="D48" s="1">
        <f>Summary!$C$25</f>
        <v>8347.2363707649274</v>
      </c>
      <c r="E48" s="1">
        <f>Summary!$C$26*(1+Summary!$C$18)^'Time series'!B48</f>
        <v>1771.6308029093414</v>
      </c>
      <c r="F48" s="3">
        <f>(52*Summary!$C$14/12)*((1+Summary!$C$19)^'Time series'!B48)</f>
        <v>4065.6987617187492</v>
      </c>
      <c r="G48" s="1">
        <f t="shared" si="0"/>
        <v>6053.1684119555193</v>
      </c>
      <c r="H48" s="4" t="str">
        <f t="shared" si="1"/>
        <v>No</v>
      </c>
      <c r="I48" s="4" t="str">
        <f t="shared" si="5"/>
        <v/>
      </c>
      <c r="J48" s="1">
        <f t="shared" si="6"/>
        <v>432642.69681707059</v>
      </c>
      <c r="K48" s="3">
        <f t="shared" si="7"/>
        <v>154761.63508203125</v>
      </c>
      <c r="L48" t="str">
        <f t="shared" si="2"/>
        <v>No</v>
      </c>
      <c r="M48" t="str">
        <f t="shared" si="8"/>
        <v/>
      </c>
      <c r="N48" s="1">
        <f t="shared" si="9"/>
        <v>851444.69681706955</v>
      </c>
      <c r="O48" t="str">
        <f t="shared" si="3"/>
        <v>No</v>
      </c>
      <c r="P48" t="str">
        <f t="shared" si="10"/>
        <v/>
      </c>
      <c r="Q48">
        <f t="shared" si="12"/>
        <v>4</v>
      </c>
    </row>
    <row r="49" spans="1:17" x14ac:dyDescent="0.2">
      <c r="B49">
        <f t="shared" si="11"/>
        <v>3</v>
      </c>
      <c r="C49">
        <v>44</v>
      </c>
      <c r="D49" s="1">
        <f>Summary!$C$25</f>
        <v>8347.2363707649274</v>
      </c>
      <c r="E49" s="1">
        <f>Summary!$C$26*(1+Summary!$C$18)^'Time series'!B49</f>
        <v>1771.6308029093414</v>
      </c>
      <c r="F49" s="3">
        <f>(52*Summary!$C$14/12)*((1+Summary!$C$19)^'Time series'!B49)</f>
        <v>4065.6987617187492</v>
      </c>
      <c r="G49" s="1">
        <f t="shared" si="0"/>
        <v>6053.1684119555193</v>
      </c>
      <c r="H49" s="4" t="str">
        <f t="shared" si="1"/>
        <v>No</v>
      </c>
      <c r="I49" s="4" t="str">
        <f t="shared" si="5"/>
        <v/>
      </c>
      <c r="J49" s="1">
        <f t="shared" si="6"/>
        <v>442761.56399074482</v>
      </c>
      <c r="K49" s="3">
        <f t="shared" si="7"/>
        <v>158827.33384375001</v>
      </c>
      <c r="L49" t="str">
        <f t="shared" si="2"/>
        <v>No</v>
      </c>
      <c r="M49" t="str">
        <f t="shared" si="8"/>
        <v/>
      </c>
      <c r="N49" s="1">
        <f t="shared" si="9"/>
        <v>861563.56399074383</v>
      </c>
      <c r="O49" t="str">
        <f t="shared" si="3"/>
        <v>No</v>
      </c>
      <c r="P49" t="str">
        <f t="shared" si="10"/>
        <v/>
      </c>
      <c r="Q49">
        <f t="shared" si="12"/>
        <v>4</v>
      </c>
    </row>
    <row r="50" spans="1:17" x14ac:dyDescent="0.2">
      <c r="B50">
        <f t="shared" si="11"/>
        <v>3</v>
      </c>
      <c r="C50">
        <v>45</v>
      </c>
      <c r="D50" s="1">
        <f>Summary!$C$25</f>
        <v>8347.2363707649274</v>
      </c>
      <c r="E50" s="1">
        <f>Summary!$C$26*(1+Summary!$C$18)^'Time series'!B50</f>
        <v>1771.6308029093414</v>
      </c>
      <c r="F50" s="3">
        <f>(52*Summary!$C$14/12)*((1+Summary!$C$19)^'Time series'!B50)</f>
        <v>4065.6987617187492</v>
      </c>
      <c r="G50" s="1">
        <f t="shared" si="0"/>
        <v>6053.1684119555193</v>
      </c>
      <c r="H50" s="4" t="str">
        <f t="shared" si="1"/>
        <v>No</v>
      </c>
      <c r="I50" s="4" t="str">
        <f t="shared" si="5"/>
        <v/>
      </c>
      <c r="J50" s="1">
        <f t="shared" si="6"/>
        <v>452880.43116441905</v>
      </c>
      <c r="K50" s="3">
        <f t="shared" si="7"/>
        <v>162893.03260546876</v>
      </c>
      <c r="L50" t="str">
        <f t="shared" si="2"/>
        <v>No</v>
      </c>
      <c r="M50" t="str">
        <f t="shared" si="8"/>
        <v/>
      </c>
      <c r="N50" s="1">
        <f t="shared" si="9"/>
        <v>871682.43116441811</v>
      </c>
      <c r="O50" t="str">
        <f t="shared" si="3"/>
        <v>No</v>
      </c>
      <c r="P50" t="str">
        <f t="shared" si="10"/>
        <v/>
      </c>
      <c r="Q50">
        <f t="shared" si="12"/>
        <v>4</v>
      </c>
    </row>
    <row r="51" spans="1:17" x14ac:dyDescent="0.2">
      <c r="B51">
        <f t="shared" si="11"/>
        <v>3</v>
      </c>
      <c r="C51">
        <v>46</v>
      </c>
      <c r="D51" s="1">
        <f>Summary!$C$25</f>
        <v>8347.2363707649274</v>
      </c>
      <c r="E51" s="1">
        <f>Summary!$C$26*(1+Summary!$C$18)^'Time series'!B51</f>
        <v>1771.6308029093414</v>
      </c>
      <c r="F51" s="3">
        <f>(52*Summary!$C$14/12)*((1+Summary!$C$19)^'Time series'!B51)</f>
        <v>4065.6987617187492</v>
      </c>
      <c r="G51" s="1">
        <f t="shared" si="0"/>
        <v>6053.1684119555193</v>
      </c>
      <c r="H51" s="4" t="str">
        <f t="shared" si="1"/>
        <v>No</v>
      </c>
      <c r="I51" s="4" t="str">
        <f t="shared" si="5"/>
        <v/>
      </c>
      <c r="J51" s="1">
        <f t="shared" si="6"/>
        <v>462999.29833809327</v>
      </c>
      <c r="K51" s="3">
        <f t="shared" si="7"/>
        <v>166958.73136718752</v>
      </c>
      <c r="L51" t="str">
        <f t="shared" si="2"/>
        <v>No</v>
      </c>
      <c r="M51" t="str">
        <f t="shared" si="8"/>
        <v/>
      </c>
      <c r="N51" s="1">
        <f t="shared" si="9"/>
        <v>881801.2983380924</v>
      </c>
      <c r="O51" t="str">
        <f t="shared" si="3"/>
        <v>No</v>
      </c>
      <c r="P51" t="str">
        <f t="shared" si="10"/>
        <v/>
      </c>
      <c r="Q51">
        <f t="shared" si="12"/>
        <v>4</v>
      </c>
    </row>
    <row r="52" spans="1:17" x14ac:dyDescent="0.2">
      <c r="B52">
        <f t="shared" si="11"/>
        <v>3</v>
      </c>
      <c r="C52">
        <v>47</v>
      </c>
      <c r="D52" s="1">
        <f>Summary!$C$25</f>
        <v>8347.2363707649274</v>
      </c>
      <c r="E52" s="1">
        <f>Summary!$C$26*(1+Summary!$C$18)^'Time series'!B52</f>
        <v>1771.6308029093414</v>
      </c>
      <c r="F52" s="3">
        <f>(52*Summary!$C$14/12)*((1+Summary!$C$19)^'Time series'!B52)</f>
        <v>4065.6987617187492</v>
      </c>
      <c r="G52" s="1">
        <f t="shared" si="0"/>
        <v>6053.1684119555193</v>
      </c>
      <c r="H52" s="4" t="str">
        <f t="shared" si="1"/>
        <v>No</v>
      </c>
      <c r="I52" s="4" t="str">
        <f t="shared" si="5"/>
        <v/>
      </c>
      <c r="J52" s="1">
        <f t="shared" si="6"/>
        <v>473118.1655117675</v>
      </c>
      <c r="K52" s="3">
        <f t="shared" si="7"/>
        <v>171024.43012890627</v>
      </c>
      <c r="L52" t="str">
        <f t="shared" si="2"/>
        <v>No</v>
      </c>
      <c r="M52" t="str">
        <f t="shared" si="8"/>
        <v/>
      </c>
      <c r="N52" s="1">
        <f t="shared" si="9"/>
        <v>891920.16551176668</v>
      </c>
      <c r="O52" t="str">
        <f t="shared" si="3"/>
        <v>No</v>
      </c>
      <c r="P52" t="str">
        <f t="shared" si="10"/>
        <v/>
      </c>
      <c r="Q52">
        <f t="shared" si="12"/>
        <v>4</v>
      </c>
    </row>
    <row r="53" spans="1:17" x14ac:dyDescent="0.2">
      <c r="B53">
        <f t="shared" si="11"/>
        <v>3</v>
      </c>
      <c r="C53">
        <v>48</v>
      </c>
      <c r="D53" s="1">
        <f>Summary!$C$25</f>
        <v>8347.2363707649274</v>
      </c>
      <c r="E53" s="1">
        <f>Summary!$C$26*(1+Summary!$C$18)^'Time series'!B53</f>
        <v>1771.6308029093414</v>
      </c>
      <c r="F53" s="3">
        <f>(52*Summary!$C$14/12)*((1+Summary!$C$19)^'Time series'!B53)</f>
        <v>4065.6987617187492</v>
      </c>
      <c r="G53" s="1">
        <f t="shared" si="0"/>
        <v>6053.1684119555193</v>
      </c>
      <c r="H53" s="4" t="str">
        <f t="shared" si="1"/>
        <v>No</v>
      </c>
      <c r="I53" s="4" t="str">
        <f t="shared" si="5"/>
        <v/>
      </c>
      <c r="J53" s="1">
        <f t="shared" si="6"/>
        <v>483237.03268544172</v>
      </c>
      <c r="K53" s="3">
        <f t="shared" si="7"/>
        <v>175090.12889062503</v>
      </c>
      <c r="L53" t="str">
        <f t="shared" si="2"/>
        <v>No</v>
      </c>
      <c r="M53" t="str">
        <f t="shared" si="8"/>
        <v/>
      </c>
      <c r="N53" s="1">
        <f t="shared" si="9"/>
        <v>902039.03268544096</v>
      </c>
      <c r="O53" t="str">
        <f t="shared" si="3"/>
        <v>No</v>
      </c>
      <c r="P53" t="str">
        <f t="shared" si="10"/>
        <v/>
      </c>
      <c r="Q53">
        <f t="shared" si="12"/>
        <v>4</v>
      </c>
    </row>
    <row r="54" spans="1:17" x14ac:dyDescent="0.2">
      <c r="A54">
        <f>B54+1</f>
        <v>5</v>
      </c>
      <c r="B54">
        <f t="shared" si="11"/>
        <v>4</v>
      </c>
      <c r="C54">
        <v>49</v>
      </c>
      <c r="D54" s="1">
        <f>Summary!$C$25</f>
        <v>8347.2363707649274</v>
      </c>
      <c r="E54" s="1">
        <f>Summary!$C$26*(1+Summary!$C$18)^'Time series'!B54</f>
        <v>1807.0634189675282</v>
      </c>
      <c r="F54" s="3">
        <f>(52*Summary!$C$14/12)*((1+Summary!$C$19)^'Time series'!B54)</f>
        <v>4380.7904157519515</v>
      </c>
      <c r="G54" s="1">
        <f t="shared" si="0"/>
        <v>5773.5093739805034</v>
      </c>
      <c r="H54" s="4" t="str">
        <f t="shared" si="1"/>
        <v>No</v>
      </c>
      <c r="I54" s="4" t="str">
        <f t="shared" si="5"/>
        <v/>
      </c>
      <c r="J54" s="1">
        <f t="shared" si="6"/>
        <v>493391.33247517416</v>
      </c>
      <c r="K54" s="3">
        <f t="shared" si="7"/>
        <v>179470.91930637698</v>
      </c>
      <c r="L54" t="str">
        <f t="shared" si="2"/>
        <v>No</v>
      </c>
      <c r="M54" t="str">
        <f t="shared" si="8"/>
        <v/>
      </c>
      <c r="N54" s="1">
        <f t="shared" si="9"/>
        <v>912193.3324751734</v>
      </c>
      <c r="O54" t="str">
        <f t="shared" si="3"/>
        <v>No</v>
      </c>
      <c r="P54" t="str">
        <f t="shared" si="10"/>
        <v/>
      </c>
      <c r="Q54">
        <f t="shared" si="12"/>
        <v>5</v>
      </c>
    </row>
    <row r="55" spans="1:17" x14ac:dyDescent="0.2">
      <c r="B55">
        <f t="shared" si="11"/>
        <v>4</v>
      </c>
      <c r="C55">
        <v>50</v>
      </c>
      <c r="D55" s="1">
        <f>Summary!$C$25</f>
        <v>8347.2363707649274</v>
      </c>
      <c r="E55" s="1">
        <f>Summary!$C$26*(1+Summary!$C$18)^'Time series'!B55</f>
        <v>1807.0634189675282</v>
      </c>
      <c r="F55" s="3">
        <f>(52*Summary!$C$14/12)*((1+Summary!$C$19)^'Time series'!B55)</f>
        <v>4380.7904157519515</v>
      </c>
      <c r="G55" s="1">
        <f t="shared" si="0"/>
        <v>5773.5093739805034</v>
      </c>
      <c r="H55" s="4" t="str">
        <f t="shared" si="1"/>
        <v>No</v>
      </c>
      <c r="I55" s="4" t="str">
        <f t="shared" si="5"/>
        <v/>
      </c>
      <c r="J55" s="1">
        <f t="shared" si="6"/>
        <v>503545.6322649066</v>
      </c>
      <c r="K55" s="3">
        <f t="shared" si="7"/>
        <v>183851.70972212893</v>
      </c>
      <c r="L55" t="str">
        <f t="shared" si="2"/>
        <v>No</v>
      </c>
      <c r="M55" t="str">
        <f t="shared" si="8"/>
        <v/>
      </c>
      <c r="N55" s="1">
        <f t="shared" si="9"/>
        <v>922347.63226490584</v>
      </c>
      <c r="O55" t="str">
        <f t="shared" si="3"/>
        <v>No</v>
      </c>
      <c r="P55" t="str">
        <f t="shared" si="10"/>
        <v/>
      </c>
      <c r="Q55">
        <f t="shared" si="12"/>
        <v>5</v>
      </c>
    </row>
    <row r="56" spans="1:17" x14ac:dyDescent="0.2">
      <c r="B56">
        <f t="shared" si="11"/>
        <v>4</v>
      </c>
      <c r="C56">
        <v>51</v>
      </c>
      <c r="D56" s="1">
        <f>Summary!$C$25</f>
        <v>8347.2363707649274</v>
      </c>
      <c r="E56" s="1">
        <f>Summary!$C$26*(1+Summary!$C$18)^'Time series'!B56</f>
        <v>1807.0634189675282</v>
      </c>
      <c r="F56" s="3">
        <f>(52*Summary!$C$14/12)*((1+Summary!$C$19)^'Time series'!B56)</f>
        <v>4380.7904157519515</v>
      </c>
      <c r="G56" s="1">
        <f t="shared" si="0"/>
        <v>5773.5093739805034</v>
      </c>
      <c r="H56" s="4" t="str">
        <f t="shared" si="1"/>
        <v>No</v>
      </c>
      <c r="I56" s="4" t="str">
        <f t="shared" si="5"/>
        <v/>
      </c>
      <c r="J56" s="1">
        <f t="shared" si="6"/>
        <v>513699.93205463904</v>
      </c>
      <c r="K56" s="3">
        <f t="shared" si="7"/>
        <v>188232.50013788088</v>
      </c>
      <c r="L56" t="str">
        <f t="shared" si="2"/>
        <v>No</v>
      </c>
      <c r="M56" t="str">
        <f t="shared" si="8"/>
        <v/>
      </c>
      <c r="N56" s="1">
        <f t="shared" si="9"/>
        <v>932501.93205463828</v>
      </c>
      <c r="O56" t="str">
        <f t="shared" si="3"/>
        <v>No</v>
      </c>
      <c r="P56" t="str">
        <f t="shared" si="10"/>
        <v/>
      </c>
      <c r="Q56">
        <f t="shared" si="12"/>
        <v>5</v>
      </c>
    </row>
    <row r="57" spans="1:17" x14ac:dyDescent="0.2">
      <c r="B57">
        <f t="shared" si="11"/>
        <v>4</v>
      </c>
      <c r="C57">
        <v>52</v>
      </c>
      <c r="D57" s="1">
        <f>Summary!$C$25</f>
        <v>8347.2363707649274</v>
      </c>
      <c r="E57" s="1">
        <f>Summary!$C$26*(1+Summary!$C$18)^'Time series'!B57</f>
        <v>1807.0634189675282</v>
      </c>
      <c r="F57" s="3">
        <f>(52*Summary!$C$14/12)*((1+Summary!$C$19)^'Time series'!B57)</f>
        <v>4380.7904157519515</v>
      </c>
      <c r="G57" s="1">
        <f t="shared" si="0"/>
        <v>5773.5093739805034</v>
      </c>
      <c r="H57" s="4" t="str">
        <f t="shared" si="1"/>
        <v>No</v>
      </c>
      <c r="I57" s="4" t="str">
        <f t="shared" si="5"/>
        <v/>
      </c>
      <c r="J57" s="1">
        <f t="shared" si="6"/>
        <v>523854.23184437148</v>
      </c>
      <c r="K57" s="3">
        <f t="shared" si="7"/>
        <v>192613.29055363283</v>
      </c>
      <c r="L57" t="str">
        <f t="shared" si="2"/>
        <v>No</v>
      </c>
      <c r="M57" t="str">
        <f t="shared" si="8"/>
        <v/>
      </c>
      <c r="N57" s="1">
        <f t="shared" si="9"/>
        <v>942656.23184437072</v>
      </c>
      <c r="O57" t="str">
        <f t="shared" si="3"/>
        <v>No</v>
      </c>
      <c r="P57" t="str">
        <f t="shared" si="10"/>
        <v/>
      </c>
      <c r="Q57">
        <f t="shared" si="12"/>
        <v>5</v>
      </c>
    </row>
    <row r="58" spans="1:17" x14ac:dyDescent="0.2">
      <c r="B58">
        <f t="shared" si="11"/>
        <v>4</v>
      </c>
      <c r="C58">
        <v>53</v>
      </c>
      <c r="D58" s="1">
        <f>Summary!$C$25</f>
        <v>8347.2363707649274</v>
      </c>
      <c r="E58" s="1">
        <f>Summary!$C$26*(1+Summary!$C$18)^'Time series'!B58</f>
        <v>1807.0634189675282</v>
      </c>
      <c r="F58" s="3">
        <f>(52*Summary!$C$14/12)*((1+Summary!$C$19)^'Time series'!B58)</f>
        <v>4380.7904157519515</v>
      </c>
      <c r="G58" s="1">
        <f t="shared" si="0"/>
        <v>5773.5093739805034</v>
      </c>
      <c r="H58" s="4" t="str">
        <f t="shared" si="1"/>
        <v>No</v>
      </c>
      <c r="I58" s="4" t="str">
        <f t="shared" si="5"/>
        <v/>
      </c>
      <c r="J58" s="1">
        <f t="shared" si="6"/>
        <v>534008.53163410397</v>
      </c>
      <c r="K58" s="3">
        <f t="shared" si="7"/>
        <v>196994.08096938478</v>
      </c>
      <c r="L58" t="str">
        <f t="shared" si="2"/>
        <v>No</v>
      </c>
      <c r="M58" t="str">
        <f t="shared" si="8"/>
        <v/>
      </c>
      <c r="N58" s="1">
        <f t="shared" si="9"/>
        <v>952810.53163410316</v>
      </c>
      <c r="O58" t="str">
        <f t="shared" si="3"/>
        <v>No</v>
      </c>
      <c r="P58" t="str">
        <f t="shared" si="10"/>
        <v/>
      </c>
      <c r="Q58">
        <f t="shared" si="12"/>
        <v>5</v>
      </c>
    </row>
    <row r="59" spans="1:17" x14ac:dyDescent="0.2">
      <c r="B59">
        <f t="shared" si="11"/>
        <v>4</v>
      </c>
      <c r="C59">
        <v>54</v>
      </c>
      <c r="D59" s="1">
        <f>Summary!$C$25</f>
        <v>8347.2363707649274</v>
      </c>
      <c r="E59" s="1">
        <f>Summary!$C$26*(1+Summary!$C$18)^'Time series'!B59</f>
        <v>1807.0634189675282</v>
      </c>
      <c r="F59" s="3">
        <f>(52*Summary!$C$14/12)*((1+Summary!$C$19)^'Time series'!B59)</f>
        <v>4380.7904157519515</v>
      </c>
      <c r="G59" s="1">
        <f t="shared" si="0"/>
        <v>5773.5093739805034</v>
      </c>
      <c r="H59" s="4" t="str">
        <f t="shared" si="1"/>
        <v>No</v>
      </c>
      <c r="I59" s="4" t="str">
        <f t="shared" si="5"/>
        <v/>
      </c>
      <c r="J59" s="1">
        <f t="shared" si="6"/>
        <v>544162.83142383641</v>
      </c>
      <c r="K59" s="3">
        <f t="shared" si="7"/>
        <v>201374.87138513674</v>
      </c>
      <c r="L59" t="str">
        <f t="shared" si="2"/>
        <v>No</v>
      </c>
      <c r="M59" t="str">
        <f t="shared" si="8"/>
        <v/>
      </c>
      <c r="N59" s="1">
        <f t="shared" si="9"/>
        <v>962964.8314238356</v>
      </c>
      <c r="O59" t="str">
        <f t="shared" si="3"/>
        <v>No</v>
      </c>
      <c r="P59" t="str">
        <f t="shared" si="10"/>
        <v/>
      </c>
      <c r="Q59">
        <f t="shared" si="12"/>
        <v>5</v>
      </c>
    </row>
    <row r="60" spans="1:17" x14ac:dyDescent="0.2">
      <c r="B60">
        <f t="shared" si="11"/>
        <v>4</v>
      </c>
      <c r="C60">
        <v>55</v>
      </c>
      <c r="D60" s="1">
        <f>Summary!$C$25</f>
        <v>8347.2363707649274</v>
      </c>
      <c r="E60" s="1">
        <f>Summary!$C$26*(1+Summary!$C$18)^'Time series'!B60</f>
        <v>1807.0634189675282</v>
      </c>
      <c r="F60" s="3">
        <f>(52*Summary!$C$14/12)*((1+Summary!$C$19)^'Time series'!B60)</f>
        <v>4380.7904157519515</v>
      </c>
      <c r="G60" s="1">
        <f t="shared" si="0"/>
        <v>5773.5093739805034</v>
      </c>
      <c r="H60" s="4" t="str">
        <f t="shared" si="1"/>
        <v>No</v>
      </c>
      <c r="I60" s="4" t="str">
        <f t="shared" si="5"/>
        <v/>
      </c>
      <c r="J60" s="1">
        <f t="shared" si="6"/>
        <v>554317.13121356885</v>
      </c>
      <c r="K60" s="3">
        <f t="shared" si="7"/>
        <v>205755.66180088869</v>
      </c>
      <c r="L60" t="str">
        <f t="shared" si="2"/>
        <v>No</v>
      </c>
      <c r="M60" t="str">
        <f t="shared" si="8"/>
        <v/>
      </c>
      <c r="N60" s="1">
        <f t="shared" si="9"/>
        <v>973119.13121356803</v>
      </c>
      <c r="O60" t="str">
        <f t="shared" si="3"/>
        <v>No</v>
      </c>
      <c r="P60" t="str">
        <f t="shared" si="10"/>
        <v/>
      </c>
      <c r="Q60">
        <f t="shared" si="12"/>
        <v>5</v>
      </c>
    </row>
    <row r="61" spans="1:17" x14ac:dyDescent="0.2">
      <c r="B61">
        <f t="shared" si="11"/>
        <v>4</v>
      </c>
      <c r="C61">
        <v>56</v>
      </c>
      <c r="D61" s="1">
        <f>Summary!$C$25</f>
        <v>8347.2363707649274</v>
      </c>
      <c r="E61" s="1">
        <f>Summary!$C$26*(1+Summary!$C$18)^'Time series'!B61</f>
        <v>1807.0634189675282</v>
      </c>
      <c r="F61" s="3">
        <f>(52*Summary!$C$14/12)*((1+Summary!$C$19)^'Time series'!B61)</f>
        <v>4380.7904157519515</v>
      </c>
      <c r="G61" s="1">
        <f t="shared" si="0"/>
        <v>5773.5093739805034</v>
      </c>
      <c r="H61" s="4" t="str">
        <f t="shared" si="1"/>
        <v>No</v>
      </c>
      <c r="I61" s="4" t="str">
        <f t="shared" si="5"/>
        <v/>
      </c>
      <c r="J61" s="1">
        <f t="shared" si="6"/>
        <v>564471.43100330129</v>
      </c>
      <c r="K61" s="3">
        <f t="shared" si="7"/>
        <v>210136.45221664064</v>
      </c>
      <c r="L61" t="str">
        <f t="shared" si="2"/>
        <v>No</v>
      </c>
      <c r="M61" t="str">
        <f t="shared" si="8"/>
        <v/>
      </c>
      <c r="N61" s="1">
        <f t="shared" si="9"/>
        <v>983273.43100330047</v>
      </c>
      <c r="O61" t="str">
        <f t="shared" si="3"/>
        <v>No</v>
      </c>
      <c r="P61" t="str">
        <f t="shared" si="10"/>
        <v/>
      </c>
      <c r="Q61">
        <f t="shared" si="12"/>
        <v>5</v>
      </c>
    </row>
    <row r="62" spans="1:17" x14ac:dyDescent="0.2">
      <c r="B62">
        <f t="shared" si="11"/>
        <v>4</v>
      </c>
      <c r="C62">
        <v>57</v>
      </c>
      <c r="D62" s="1">
        <f>Summary!$C$25</f>
        <v>8347.2363707649274</v>
      </c>
      <c r="E62" s="1">
        <f>Summary!$C$26*(1+Summary!$C$18)^'Time series'!B62</f>
        <v>1807.0634189675282</v>
      </c>
      <c r="F62" s="3">
        <f>(52*Summary!$C$14/12)*((1+Summary!$C$19)^'Time series'!B62)</f>
        <v>4380.7904157519515</v>
      </c>
      <c r="G62" s="1">
        <f t="shared" si="0"/>
        <v>5773.5093739805034</v>
      </c>
      <c r="H62" s="4" t="str">
        <f t="shared" si="1"/>
        <v>No</v>
      </c>
      <c r="I62" s="4" t="str">
        <f t="shared" si="5"/>
        <v/>
      </c>
      <c r="J62" s="1">
        <f t="shared" si="6"/>
        <v>574625.73079303373</v>
      </c>
      <c r="K62" s="3">
        <f t="shared" si="7"/>
        <v>214517.24263239259</v>
      </c>
      <c r="L62" t="str">
        <f t="shared" si="2"/>
        <v>No</v>
      </c>
      <c r="M62" t="str">
        <f t="shared" si="8"/>
        <v/>
      </c>
      <c r="N62" s="1">
        <f t="shared" si="9"/>
        <v>993427.73079303291</v>
      </c>
      <c r="O62" t="str">
        <f t="shared" si="3"/>
        <v>No</v>
      </c>
      <c r="P62" t="str">
        <f t="shared" si="10"/>
        <v/>
      </c>
      <c r="Q62">
        <f t="shared" si="12"/>
        <v>5</v>
      </c>
    </row>
    <row r="63" spans="1:17" x14ac:dyDescent="0.2">
      <c r="B63">
        <f t="shared" si="11"/>
        <v>4</v>
      </c>
      <c r="C63">
        <v>58</v>
      </c>
      <c r="D63" s="1">
        <f>Summary!$C$25</f>
        <v>8347.2363707649274</v>
      </c>
      <c r="E63" s="1">
        <f>Summary!$C$26*(1+Summary!$C$18)^'Time series'!B63</f>
        <v>1807.0634189675282</v>
      </c>
      <c r="F63" s="3">
        <f>(52*Summary!$C$14/12)*((1+Summary!$C$19)^'Time series'!B63)</f>
        <v>4380.7904157519515</v>
      </c>
      <c r="G63" s="1">
        <f t="shared" si="0"/>
        <v>5773.5093739805034</v>
      </c>
      <c r="H63" s="4" t="str">
        <f t="shared" si="1"/>
        <v>No</v>
      </c>
      <c r="I63" s="4" t="str">
        <f t="shared" si="5"/>
        <v/>
      </c>
      <c r="J63" s="1">
        <f t="shared" si="6"/>
        <v>584780.03058276617</v>
      </c>
      <c r="K63" s="3">
        <f t="shared" si="7"/>
        <v>218898.03304814454</v>
      </c>
      <c r="L63" t="str">
        <f t="shared" si="2"/>
        <v>No</v>
      </c>
      <c r="M63" t="str">
        <f t="shared" si="8"/>
        <v/>
      </c>
      <c r="N63" s="1">
        <f t="shared" si="9"/>
        <v>1003582.0305827654</v>
      </c>
      <c r="O63" t="str">
        <f t="shared" si="3"/>
        <v>No</v>
      </c>
      <c r="P63" t="str">
        <f t="shared" si="10"/>
        <v/>
      </c>
      <c r="Q63">
        <f t="shared" si="12"/>
        <v>5</v>
      </c>
    </row>
    <row r="64" spans="1:17" x14ac:dyDescent="0.2">
      <c r="B64">
        <f t="shared" si="11"/>
        <v>4</v>
      </c>
      <c r="C64">
        <v>59</v>
      </c>
      <c r="D64" s="1">
        <f>Summary!$C$25</f>
        <v>8347.2363707649274</v>
      </c>
      <c r="E64" s="1">
        <f>Summary!$C$26*(1+Summary!$C$18)^'Time series'!B64</f>
        <v>1807.0634189675282</v>
      </c>
      <c r="F64" s="3">
        <f>(52*Summary!$C$14/12)*((1+Summary!$C$19)^'Time series'!B64)</f>
        <v>4380.7904157519515</v>
      </c>
      <c r="G64" s="1">
        <f t="shared" si="0"/>
        <v>5773.5093739805034</v>
      </c>
      <c r="H64" s="4" t="str">
        <f t="shared" si="1"/>
        <v>No</v>
      </c>
      <c r="I64" s="4" t="str">
        <f t="shared" si="5"/>
        <v/>
      </c>
      <c r="J64" s="1">
        <f t="shared" si="6"/>
        <v>594934.3303724986</v>
      </c>
      <c r="K64" s="3">
        <f t="shared" si="7"/>
        <v>223278.82346389649</v>
      </c>
      <c r="L64" t="str">
        <f t="shared" si="2"/>
        <v>No</v>
      </c>
      <c r="M64" t="str">
        <f t="shared" si="8"/>
        <v/>
      </c>
      <c r="N64" s="1">
        <f t="shared" si="9"/>
        <v>1013736.3303724978</v>
      </c>
      <c r="O64" t="str">
        <f t="shared" si="3"/>
        <v>No</v>
      </c>
      <c r="P64" t="str">
        <f t="shared" si="10"/>
        <v/>
      </c>
      <c r="Q64">
        <f t="shared" si="12"/>
        <v>5</v>
      </c>
    </row>
    <row r="65" spans="1:17" x14ac:dyDescent="0.2">
      <c r="B65">
        <f t="shared" si="11"/>
        <v>4</v>
      </c>
      <c r="C65">
        <v>60</v>
      </c>
      <c r="D65" s="1">
        <f>Summary!$C$25</f>
        <v>8347.2363707649274</v>
      </c>
      <c r="E65" s="1">
        <f>Summary!$C$26*(1+Summary!$C$18)^'Time series'!B65</f>
        <v>1807.0634189675282</v>
      </c>
      <c r="F65" s="3">
        <f>(52*Summary!$C$14/12)*((1+Summary!$C$19)^'Time series'!B65)</f>
        <v>4380.7904157519515</v>
      </c>
      <c r="G65" s="1">
        <f t="shared" si="0"/>
        <v>5773.5093739805034</v>
      </c>
      <c r="H65" s="4" t="str">
        <f t="shared" si="1"/>
        <v>No</v>
      </c>
      <c r="I65" s="4" t="str">
        <f t="shared" si="5"/>
        <v/>
      </c>
      <c r="J65" s="1">
        <f t="shared" si="6"/>
        <v>605088.63016223104</v>
      </c>
      <c r="K65" s="3">
        <f t="shared" si="7"/>
        <v>227659.61387964844</v>
      </c>
      <c r="L65" t="str">
        <f t="shared" si="2"/>
        <v>No</v>
      </c>
      <c r="M65" t="str">
        <f t="shared" si="8"/>
        <v/>
      </c>
      <c r="N65" s="1">
        <f t="shared" si="9"/>
        <v>1023890.6301622302</v>
      </c>
      <c r="O65" t="str">
        <f t="shared" si="3"/>
        <v>No</v>
      </c>
      <c r="P65" t="str">
        <f t="shared" si="10"/>
        <v/>
      </c>
      <c r="Q65">
        <f t="shared" si="12"/>
        <v>5</v>
      </c>
    </row>
    <row r="66" spans="1:17" x14ac:dyDescent="0.2">
      <c r="A66">
        <f>B66+1</f>
        <v>6</v>
      </c>
      <c r="B66">
        <f t="shared" si="11"/>
        <v>5</v>
      </c>
      <c r="C66">
        <v>61</v>
      </c>
      <c r="D66" s="1">
        <f>Summary!$C$25</f>
        <v>8347.2363707649274</v>
      </c>
      <c r="E66" s="1">
        <f>Summary!$C$26*(1+Summary!$C$18)^'Time series'!B66</f>
        <v>1843.2046873468789</v>
      </c>
      <c r="F66" s="3">
        <f>(52*Summary!$C$14/12)*((1+Summary!$C$19)^'Time series'!B66)</f>
        <v>4720.3016729727278</v>
      </c>
      <c r="G66" s="1">
        <f t="shared" si="0"/>
        <v>5470.1393851390785</v>
      </c>
      <c r="H66" s="4" t="str">
        <f t="shared" si="1"/>
        <v>No</v>
      </c>
      <c r="I66" s="4" t="str">
        <f t="shared" si="5"/>
        <v/>
      </c>
      <c r="J66" s="1">
        <f t="shared" si="6"/>
        <v>615279.07122034277</v>
      </c>
      <c r="K66" s="3">
        <f t="shared" si="7"/>
        <v>232379.91555262118</v>
      </c>
      <c r="L66" t="str">
        <f t="shared" si="2"/>
        <v>No</v>
      </c>
      <c r="M66" t="str">
        <f t="shared" si="8"/>
        <v/>
      </c>
      <c r="N66" s="1">
        <f t="shared" si="9"/>
        <v>1034081.0712203421</v>
      </c>
      <c r="O66" t="str">
        <f t="shared" si="3"/>
        <v>No</v>
      </c>
      <c r="P66" t="str">
        <f t="shared" si="10"/>
        <v/>
      </c>
      <c r="Q66">
        <f t="shared" si="12"/>
        <v>6</v>
      </c>
    </row>
    <row r="67" spans="1:17" x14ac:dyDescent="0.2">
      <c r="B67">
        <f t="shared" si="11"/>
        <v>5</v>
      </c>
      <c r="C67">
        <v>62</v>
      </c>
      <c r="D67" s="1">
        <f>Summary!$C$25</f>
        <v>8347.2363707649274</v>
      </c>
      <c r="E67" s="1">
        <f>Summary!$C$26*(1+Summary!$C$18)^'Time series'!B67</f>
        <v>1843.2046873468789</v>
      </c>
      <c r="F67" s="3">
        <f>(52*Summary!$C$14/12)*((1+Summary!$C$19)^'Time series'!B67)</f>
        <v>4720.3016729727278</v>
      </c>
      <c r="G67" s="1">
        <f t="shared" si="0"/>
        <v>5470.1393851390785</v>
      </c>
      <c r="H67" s="4" t="str">
        <f t="shared" si="1"/>
        <v>No</v>
      </c>
      <c r="I67" s="4" t="str">
        <f t="shared" si="5"/>
        <v/>
      </c>
      <c r="J67" s="1">
        <f t="shared" si="6"/>
        <v>625469.51227845461</v>
      </c>
      <c r="K67" s="3">
        <f t="shared" si="7"/>
        <v>237100.21722559392</v>
      </c>
      <c r="L67" t="str">
        <f t="shared" si="2"/>
        <v>No</v>
      </c>
      <c r="M67" t="str">
        <f t="shared" si="8"/>
        <v/>
      </c>
      <c r="N67" s="1">
        <f t="shared" si="9"/>
        <v>1044271.5122784539</v>
      </c>
      <c r="O67" t="str">
        <f t="shared" si="3"/>
        <v>No</v>
      </c>
      <c r="P67" t="str">
        <f t="shared" si="10"/>
        <v/>
      </c>
      <c r="Q67">
        <f t="shared" si="12"/>
        <v>6</v>
      </c>
    </row>
    <row r="68" spans="1:17" x14ac:dyDescent="0.2">
      <c r="B68">
        <f t="shared" si="11"/>
        <v>5</v>
      </c>
      <c r="C68">
        <v>63</v>
      </c>
      <c r="D68" s="1">
        <f>Summary!$C$25</f>
        <v>8347.2363707649274</v>
      </c>
      <c r="E68" s="1">
        <f>Summary!$C$26*(1+Summary!$C$18)^'Time series'!B68</f>
        <v>1843.2046873468789</v>
      </c>
      <c r="F68" s="3">
        <f>(52*Summary!$C$14/12)*((1+Summary!$C$19)^'Time series'!B68)</f>
        <v>4720.3016729727278</v>
      </c>
      <c r="G68" s="1">
        <f t="shared" si="0"/>
        <v>5470.1393851390785</v>
      </c>
      <c r="H68" s="4" t="str">
        <f t="shared" si="1"/>
        <v>No</v>
      </c>
      <c r="I68" s="4" t="str">
        <f t="shared" si="5"/>
        <v/>
      </c>
      <c r="J68" s="1">
        <f t="shared" si="6"/>
        <v>635659.95333656645</v>
      </c>
      <c r="K68" s="3">
        <f t="shared" si="7"/>
        <v>241820.51889856666</v>
      </c>
      <c r="L68" t="str">
        <f t="shared" si="2"/>
        <v>No</v>
      </c>
      <c r="M68" t="str">
        <f t="shared" si="8"/>
        <v/>
      </c>
      <c r="N68" s="1">
        <f t="shared" si="9"/>
        <v>1054461.9533365658</v>
      </c>
      <c r="O68" t="str">
        <f t="shared" si="3"/>
        <v>No</v>
      </c>
      <c r="P68" t="str">
        <f t="shared" si="10"/>
        <v/>
      </c>
      <c r="Q68">
        <f t="shared" si="12"/>
        <v>6</v>
      </c>
    </row>
    <row r="69" spans="1:17" x14ac:dyDescent="0.2">
      <c r="B69">
        <f t="shared" si="11"/>
        <v>5</v>
      </c>
      <c r="C69">
        <v>64</v>
      </c>
      <c r="D69" s="1">
        <f>Summary!$C$25</f>
        <v>8347.2363707649274</v>
      </c>
      <c r="E69" s="1">
        <f>Summary!$C$26*(1+Summary!$C$18)^'Time series'!B69</f>
        <v>1843.2046873468789</v>
      </c>
      <c r="F69" s="3">
        <f>(52*Summary!$C$14/12)*((1+Summary!$C$19)^'Time series'!B69)</f>
        <v>4720.3016729727278</v>
      </c>
      <c r="G69" s="1">
        <f t="shared" si="0"/>
        <v>5470.1393851390785</v>
      </c>
      <c r="H69" s="4" t="str">
        <f t="shared" si="1"/>
        <v>No</v>
      </c>
      <c r="I69" s="4" t="str">
        <f t="shared" si="5"/>
        <v/>
      </c>
      <c r="J69" s="1">
        <f t="shared" si="6"/>
        <v>645850.3943946783</v>
      </c>
      <c r="K69" s="3">
        <f t="shared" si="7"/>
        <v>246540.8205715394</v>
      </c>
      <c r="L69" t="str">
        <f t="shared" si="2"/>
        <v>No</v>
      </c>
      <c r="M69" t="str">
        <f t="shared" si="8"/>
        <v/>
      </c>
      <c r="N69" s="1">
        <f t="shared" si="9"/>
        <v>1064652.3943946776</v>
      </c>
      <c r="O69" t="str">
        <f t="shared" si="3"/>
        <v>No</v>
      </c>
      <c r="P69" t="str">
        <f t="shared" si="10"/>
        <v/>
      </c>
      <c r="Q69">
        <f t="shared" si="12"/>
        <v>6</v>
      </c>
    </row>
    <row r="70" spans="1:17" x14ac:dyDescent="0.2">
      <c r="B70">
        <f t="shared" si="11"/>
        <v>5</v>
      </c>
      <c r="C70">
        <v>65</v>
      </c>
      <c r="D70" s="1">
        <f>Summary!$C$25</f>
        <v>8347.2363707649274</v>
      </c>
      <c r="E70" s="1">
        <f>Summary!$C$26*(1+Summary!$C$18)^'Time series'!B70</f>
        <v>1843.2046873468789</v>
      </c>
      <c r="F70" s="3">
        <f>(52*Summary!$C$14/12)*((1+Summary!$C$19)^'Time series'!B70)</f>
        <v>4720.3016729727278</v>
      </c>
      <c r="G70" s="1">
        <f t="shared" si="0"/>
        <v>5470.1393851390785</v>
      </c>
      <c r="H70" s="4" t="str">
        <f t="shared" si="1"/>
        <v>No</v>
      </c>
      <c r="I70" s="4" t="str">
        <f t="shared" si="5"/>
        <v/>
      </c>
      <c r="J70" s="1">
        <f t="shared" si="6"/>
        <v>656040.83545279014</v>
      </c>
      <c r="K70" s="3">
        <f t="shared" si="7"/>
        <v>251261.12224451214</v>
      </c>
      <c r="L70" t="str">
        <f t="shared" si="2"/>
        <v>No</v>
      </c>
      <c r="M70" t="str">
        <f t="shared" si="8"/>
        <v/>
      </c>
      <c r="N70" s="1">
        <f t="shared" si="9"/>
        <v>1074842.8354527894</v>
      </c>
      <c r="O70" t="str">
        <f t="shared" si="3"/>
        <v>No</v>
      </c>
      <c r="P70" t="str">
        <f t="shared" si="10"/>
        <v/>
      </c>
      <c r="Q70">
        <f t="shared" si="12"/>
        <v>6</v>
      </c>
    </row>
    <row r="71" spans="1:17" x14ac:dyDescent="0.2">
      <c r="B71">
        <f t="shared" si="11"/>
        <v>5</v>
      </c>
      <c r="C71">
        <v>66</v>
      </c>
      <c r="D71" s="1">
        <f>Summary!$C$25</f>
        <v>8347.2363707649274</v>
      </c>
      <c r="E71" s="1">
        <f>Summary!$C$26*(1+Summary!$C$18)^'Time series'!B71</f>
        <v>1843.2046873468789</v>
      </c>
      <c r="F71" s="3">
        <f>(52*Summary!$C$14/12)*((1+Summary!$C$19)^'Time series'!B71)</f>
        <v>4720.3016729727278</v>
      </c>
      <c r="G71" s="1">
        <f t="shared" ref="G71:G134" si="13">D71+E71-F71</f>
        <v>5470.1393851390785</v>
      </c>
      <c r="H71" s="4" t="str">
        <f t="shared" ref="H71:H134" si="14">IF(G71&gt;0,"No","Yes")</f>
        <v>No</v>
      </c>
      <c r="I71" s="4" t="str">
        <f t="shared" si="5"/>
        <v/>
      </c>
      <c r="J71" s="1">
        <f t="shared" si="6"/>
        <v>666231.27651090198</v>
      </c>
      <c r="K71" s="3">
        <f t="shared" si="7"/>
        <v>255981.42391748488</v>
      </c>
      <c r="L71" t="str">
        <f t="shared" ref="L71:L134" si="15">IF(K71&lt;J71,"No","Yes")</f>
        <v>No</v>
      </c>
      <c r="M71" t="str">
        <f t="shared" si="8"/>
        <v/>
      </c>
      <c r="N71" s="1">
        <f t="shared" si="9"/>
        <v>1085033.2765109013</v>
      </c>
      <c r="O71" t="str">
        <f t="shared" ref="O71:O134" si="16">IF(K71&lt;N71,"No","Yes")</f>
        <v>No</v>
      </c>
      <c r="P71" t="str">
        <f t="shared" si="10"/>
        <v/>
      </c>
      <c r="Q71">
        <f t="shared" si="12"/>
        <v>6</v>
      </c>
    </row>
    <row r="72" spans="1:17" x14ac:dyDescent="0.2">
      <c r="B72">
        <f t="shared" si="11"/>
        <v>5</v>
      </c>
      <c r="C72">
        <v>67</v>
      </c>
      <c r="D72" s="1">
        <f>Summary!$C$25</f>
        <v>8347.2363707649274</v>
      </c>
      <c r="E72" s="1">
        <f>Summary!$C$26*(1+Summary!$C$18)^'Time series'!B72</f>
        <v>1843.2046873468789</v>
      </c>
      <c r="F72" s="3">
        <f>(52*Summary!$C$14/12)*((1+Summary!$C$19)^'Time series'!B72)</f>
        <v>4720.3016729727278</v>
      </c>
      <c r="G72" s="1">
        <f t="shared" si="13"/>
        <v>5470.1393851390785</v>
      </c>
      <c r="H72" s="4" t="str">
        <f t="shared" si="14"/>
        <v>No</v>
      </c>
      <c r="I72" s="4" t="str">
        <f t="shared" ref="I72:I135" si="17">IF($H$6="Yes","",IF(H72=H71,"",1))</f>
        <v/>
      </c>
      <c r="J72" s="1">
        <f t="shared" ref="J72:J135" si="18">J71+D72+E72</f>
        <v>676421.71756901382</v>
      </c>
      <c r="K72" s="3">
        <f t="shared" ref="K72:K135" si="19">K71+F72</f>
        <v>260701.72559045762</v>
      </c>
      <c r="L72" t="str">
        <f t="shared" si="15"/>
        <v>No</v>
      </c>
      <c r="M72" t="str">
        <f t="shared" ref="M72:M135" si="20">IF($L$6="Yes","",IF(L72=L71,"",1))</f>
        <v/>
      </c>
      <c r="N72" s="1">
        <f t="shared" ref="N72:N135" si="21">N71+D72+E72</f>
        <v>1095223.7175690131</v>
      </c>
      <c r="O72" t="str">
        <f t="shared" si="16"/>
        <v>No</v>
      </c>
      <c r="P72" t="str">
        <f t="shared" ref="P72:P135" si="22">IF($O$6="Yes","",IF(O72=O71,"",1))</f>
        <v/>
      </c>
      <c r="Q72">
        <f t="shared" si="12"/>
        <v>6</v>
      </c>
    </row>
    <row r="73" spans="1:17" x14ac:dyDescent="0.2">
      <c r="B73">
        <f t="shared" si="11"/>
        <v>5</v>
      </c>
      <c r="C73">
        <v>68</v>
      </c>
      <c r="D73" s="1">
        <f>Summary!$C$25</f>
        <v>8347.2363707649274</v>
      </c>
      <c r="E73" s="1">
        <f>Summary!$C$26*(1+Summary!$C$18)^'Time series'!B73</f>
        <v>1843.2046873468789</v>
      </c>
      <c r="F73" s="3">
        <f>(52*Summary!$C$14/12)*((1+Summary!$C$19)^'Time series'!B73)</f>
        <v>4720.3016729727278</v>
      </c>
      <c r="G73" s="1">
        <f t="shared" si="13"/>
        <v>5470.1393851390785</v>
      </c>
      <c r="H73" s="4" t="str">
        <f t="shared" si="14"/>
        <v>No</v>
      </c>
      <c r="I73" s="4" t="str">
        <f t="shared" si="17"/>
        <v/>
      </c>
      <c r="J73" s="1">
        <f t="shared" si="18"/>
        <v>686612.15862712567</v>
      </c>
      <c r="K73" s="3">
        <f t="shared" si="19"/>
        <v>265422.02726343035</v>
      </c>
      <c r="L73" t="str">
        <f t="shared" si="15"/>
        <v>No</v>
      </c>
      <c r="M73" t="str">
        <f t="shared" si="20"/>
        <v/>
      </c>
      <c r="N73" s="1">
        <f t="shared" si="21"/>
        <v>1105414.158627125</v>
      </c>
      <c r="O73" t="str">
        <f t="shared" si="16"/>
        <v>No</v>
      </c>
      <c r="P73" t="str">
        <f t="shared" si="22"/>
        <v/>
      </c>
      <c r="Q73">
        <f t="shared" si="12"/>
        <v>6</v>
      </c>
    </row>
    <row r="74" spans="1:17" x14ac:dyDescent="0.2">
      <c r="B74">
        <f t="shared" si="11"/>
        <v>5</v>
      </c>
      <c r="C74">
        <v>69</v>
      </c>
      <c r="D74" s="1">
        <f>Summary!$C$25</f>
        <v>8347.2363707649274</v>
      </c>
      <c r="E74" s="1">
        <f>Summary!$C$26*(1+Summary!$C$18)^'Time series'!B74</f>
        <v>1843.2046873468789</v>
      </c>
      <c r="F74" s="3">
        <f>(52*Summary!$C$14/12)*((1+Summary!$C$19)^'Time series'!B74)</f>
        <v>4720.3016729727278</v>
      </c>
      <c r="G74" s="1">
        <f t="shared" si="13"/>
        <v>5470.1393851390785</v>
      </c>
      <c r="H74" s="4" t="str">
        <f t="shared" si="14"/>
        <v>No</v>
      </c>
      <c r="I74" s="4" t="str">
        <f t="shared" si="17"/>
        <v/>
      </c>
      <c r="J74" s="1">
        <f t="shared" si="18"/>
        <v>696802.59968523751</v>
      </c>
      <c r="K74" s="3">
        <f t="shared" si="19"/>
        <v>270142.32893640309</v>
      </c>
      <c r="L74" t="str">
        <f t="shared" si="15"/>
        <v>No</v>
      </c>
      <c r="M74" t="str">
        <f t="shared" si="20"/>
        <v/>
      </c>
      <c r="N74" s="1">
        <f t="shared" si="21"/>
        <v>1115604.5996852368</v>
      </c>
      <c r="O74" t="str">
        <f t="shared" si="16"/>
        <v>No</v>
      </c>
      <c r="P74" t="str">
        <f t="shared" si="22"/>
        <v/>
      </c>
      <c r="Q74">
        <f t="shared" si="12"/>
        <v>6</v>
      </c>
    </row>
    <row r="75" spans="1:17" x14ac:dyDescent="0.2">
      <c r="B75">
        <f t="shared" si="11"/>
        <v>5</v>
      </c>
      <c r="C75">
        <v>70</v>
      </c>
      <c r="D75" s="1">
        <f>Summary!$C$25</f>
        <v>8347.2363707649274</v>
      </c>
      <c r="E75" s="1">
        <f>Summary!$C$26*(1+Summary!$C$18)^'Time series'!B75</f>
        <v>1843.2046873468789</v>
      </c>
      <c r="F75" s="3">
        <f>(52*Summary!$C$14/12)*((1+Summary!$C$19)^'Time series'!B75)</f>
        <v>4720.3016729727278</v>
      </c>
      <c r="G75" s="1">
        <f t="shared" si="13"/>
        <v>5470.1393851390785</v>
      </c>
      <c r="H75" s="4" t="str">
        <f t="shared" si="14"/>
        <v>No</v>
      </c>
      <c r="I75" s="4" t="str">
        <f t="shared" si="17"/>
        <v/>
      </c>
      <c r="J75" s="1">
        <f t="shared" si="18"/>
        <v>706993.04074334935</v>
      </c>
      <c r="K75" s="3">
        <f t="shared" si="19"/>
        <v>274862.63060937583</v>
      </c>
      <c r="L75" t="str">
        <f t="shared" si="15"/>
        <v>No</v>
      </c>
      <c r="M75" t="str">
        <f t="shared" si="20"/>
        <v/>
      </c>
      <c r="N75" s="1">
        <f t="shared" si="21"/>
        <v>1125795.0407433487</v>
      </c>
      <c r="O75" t="str">
        <f t="shared" si="16"/>
        <v>No</v>
      </c>
      <c r="P75" t="str">
        <f t="shared" si="22"/>
        <v/>
      </c>
      <c r="Q75">
        <f t="shared" si="12"/>
        <v>6</v>
      </c>
    </row>
    <row r="76" spans="1:17" x14ac:dyDescent="0.2">
      <c r="B76">
        <f t="shared" si="11"/>
        <v>5</v>
      </c>
      <c r="C76">
        <v>71</v>
      </c>
      <c r="D76" s="1">
        <f>Summary!$C$25</f>
        <v>8347.2363707649274</v>
      </c>
      <c r="E76" s="1">
        <f>Summary!$C$26*(1+Summary!$C$18)^'Time series'!B76</f>
        <v>1843.2046873468789</v>
      </c>
      <c r="F76" s="3">
        <f>(52*Summary!$C$14/12)*((1+Summary!$C$19)^'Time series'!B76)</f>
        <v>4720.3016729727278</v>
      </c>
      <c r="G76" s="1">
        <f t="shared" si="13"/>
        <v>5470.1393851390785</v>
      </c>
      <c r="H76" s="4" t="str">
        <f t="shared" si="14"/>
        <v>No</v>
      </c>
      <c r="I76" s="4" t="str">
        <f t="shared" si="17"/>
        <v/>
      </c>
      <c r="J76" s="1">
        <f t="shared" si="18"/>
        <v>717183.4818014612</v>
      </c>
      <c r="K76" s="3">
        <f t="shared" si="19"/>
        <v>279582.93228234857</v>
      </c>
      <c r="L76" t="str">
        <f t="shared" si="15"/>
        <v>No</v>
      </c>
      <c r="M76" t="str">
        <f t="shared" si="20"/>
        <v/>
      </c>
      <c r="N76" s="1">
        <f t="shared" si="21"/>
        <v>1135985.4818014605</v>
      </c>
      <c r="O76" t="str">
        <f t="shared" si="16"/>
        <v>No</v>
      </c>
      <c r="P76" t="str">
        <f t="shared" si="22"/>
        <v/>
      </c>
      <c r="Q76">
        <f t="shared" si="12"/>
        <v>6</v>
      </c>
    </row>
    <row r="77" spans="1:17" x14ac:dyDescent="0.2">
      <c r="B77">
        <f t="shared" si="11"/>
        <v>5</v>
      </c>
      <c r="C77">
        <v>72</v>
      </c>
      <c r="D77" s="1">
        <f>Summary!$C$25</f>
        <v>8347.2363707649274</v>
      </c>
      <c r="E77" s="1">
        <f>Summary!$C$26*(1+Summary!$C$18)^'Time series'!B77</f>
        <v>1843.2046873468789</v>
      </c>
      <c r="F77" s="3">
        <f>(52*Summary!$C$14/12)*((1+Summary!$C$19)^'Time series'!B77)</f>
        <v>4720.3016729727278</v>
      </c>
      <c r="G77" s="1">
        <f t="shared" si="13"/>
        <v>5470.1393851390785</v>
      </c>
      <c r="H77" s="4" t="str">
        <f t="shared" si="14"/>
        <v>No</v>
      </c>
      <c r="I77" s="4" t="str">
        <f t="shared" si="17"/>
        <v/>
      </c>
      <c r="J77" s="1">
        <f t="shared" si="18"/>
        <v>727373.92285957304</v>
      </c>
      <c r="K77" s="3">
        <f t="shared" si="19"/>
        <v>284303.23395532131</v>
      </c>
      <c r="L77" t="str">
        <f t="shared" si="15"/>
        <v>No</v>
      </c>
      <c r="M77" t="str">
        <f t="shared" si="20"/>
        <v/>
      </c>
      <c r="N77" s="1">
        <f t="shared" si="21"/>
        <v>1146175.9228595723</v>
      </c>
      <c r="O77" t="str">
        <f t="shared" si="16"/>
        <v>No</v>
      </c>
      <c r="P77" t="str">
        <f t="shared" si="22"/>
        <v/>
      </c>
      <c r="Q77">
        <f t="shared" si="12"/>
        <v>6</v>
      </c>
    </row>
    <row r="78" spans="1:17" x14ac:dyDescent="0.2">
      <c r="A78">
        <f>B78+1</f>
        <v>7</v>
      </c>
      <c r="B78">
        <f t="shared" si="11"/>
        <v>6</v>
      </c>
      <c r="C78">
        <v>73</v>
      </c>
      <c r="D78" s="1">
        <f>Summary!$C$25</f>
        <v>8347.2363707649274</v>
      </c>
      <c r="E78" s="1">
        <f>Summary!$C$26*(1+Summary!$C$18)^'Time series'!B78</f>
        <v>1880.0687810938166</v>
      </c>
      <c r="F78" s="3">
        <f>(52*Summary!$C$14/12)*((1+Summary!$C$19)^'Time series'!B78)</f>
        <v>5086.1250526281137</v>
      </c>
      <c r="G78" s="1">
        <f t="shared" si="13"/>
        <v>5141.1800992306298</v>
      </c>
      <c r="H78" s="4" t="str">
        <f t="shared" si="14"/>
        <v>No</v>
      </c>
      <c r="I78" s="4" t="str">
        <f t="shared" si="17"/>
        <v/>
      </c>
      <c r="J78" s="1">
        <f t="shared" si="18"/>
        <v>737601.22801143175</v>
      </c>
      <c r="K78" s="3">
        <f t="shared" si="19"/>
        <v>289389.35900794942</v>
      </c>
      <c r="L78" t="str">
        <f t="shared" si="15"/>
        <v>No</v>
      </c>
      <c r="M78" t="str">
        <f t="shared" si="20"/>
        <v/>
      </c>
      <c r="N78" s="1">
        <f t="shared" si="21"/>
        <v>1156403.2280114312</v>
      </c>
      <c r="O78" t="str">
        <f t="shared" si="16"/>
        <v>No</v>
      </c>
      <c r="P78" t="str">
        <f t="shared" si="22"/>
        <v/>
      </c>
      <c r="Q78">
        <f t="shared" si="12"/>
        <v>7</v>
      </c>
    </row>
    <row r="79" spans="1:17" x14ac:dyDescent="0.2">
      <c r="B79">
        <f t="shared" si="11"/>
        <v>6</v>
      </c>
      <c r="C79">
        <v>74</v>
      </c>
      <c r="D79" s="1">
        <f>Summary!$C$25</f>
        <v>8347.2363707649274</v>
      </c>
      <c r="E79" s="1">
        <f>Summary!$C$26*(1+Summary!$C$18)^'Time series'!B79</f>
        <v>1880.0687810938166</v>
      </c>
      <c r="F79" s="3">
        <f>(52*Summary!$C$14/12)*((1+Summary!$C$19)^'Time series'!B79)</f>
        <v>5086.1250526281137</v>
      </c>
      <c r="G79" s="1">
        <f t="shared" si="13"/>
        <v>5141.1800992306298</v>
      </c>
      <c r="H79" s="4" t="str">
        <f t="shared" si="14"/>
        <v>No</v>
      </c>
      <c r="I79" s="4" t="str">
        <f t="shared" si="17"/>
        <v/>
      </c>
      <c r="J79" s="1">
        <f t="shared" si="18"/>
        <v>747828.53316329047</v>
      </c>
      <c r="K79" s="3">
        <f t="shared" si="19"/>
        <v>294475.48406057752</v>
      </c>
      <c r="L79" t="str">
        <f t="shared" si="15"/>
        <v>No</v>
      </c>
      <c r="M79" t="str">
        <f t="shared" si="20"/>
        <v/>
      </c>
      <c r="N79" s="1">
        <f t="shared" si="21"/>
        <v>1166630.53316329</v>
      </c>
      <c r="O79" t="str">
        <f t="shared" si="16"/>
        <v>No</v>
      </c>
      <c r="P79" t="str">
        <f t="shared" si="22"/>
        <v/>
      </c>
      <c r="Q79">
        <f t="shared" si="12"/>
        <v>7</v>
      </c>
    </row>
    <row r="80" spans="1:17" x14ac:dyDescent="0.2">
      <c r="B80">
        <f t="shared" si="11"/>
        <v>6</v>
      </c>
      <c r="C80">
        <v>75</v>
      </c>
      <c r="D80" s="1">
        <f>Summary!$C$25</f>
        <v>8347.2363707649274</v>
      </c>
      <c r="E80" s="1">
        <f>Summary!$C$26*(1+Summary!$C$18)^'Time series'!B80</f>
        <v>1880.0687810938166</v>
      </c>
      <c r="F80" s="3">
        <f>(52*Summary!$C$14/12)*((1+Summary!$C$19)^'Time series'!B80)</f>
        <v>5086.1250526281137</v>
      </c>
      <c r="G80" s="1">
        <f t="shared" si="13"/>
        <v>5141.1800992306298</v>
      </c>
      <c r="H80" s="4" t="str">
        <f t="shared" si="14"/>
        <v>No</v>
      </c>
      <c r="I80" s="4" t="str">
        <f t="shared" si="17"/>
        <v/>
      </c>
      <c r="J80" s="1">
        <f t="shared" si="18"/>
        <v>758055.83831514919</v>
      </c>
      <c r="K80" s="3">
        <f t="shared" si="19"/>
        <v>299561.60911320563</v>
      </c>
      <c r="L80" t="str">
        <f t="shared" si="15"/>
        <v>No</v>
      </c>
      <c r="M80" t="str">
        <f t="shared" si="20"/>
        <v/>
      </c>
      <c r="N80" s="1">
        <f t="shared" si="21"/>
        <v>1176857.8383151488</v>
      </c>
      <c r="O80" t="str">
        <f t="shared" si="16"/>
        <v>No</v>
      </c>
      <c r="P80" t="str">
        <f t="shared" si="22"/>
        <v/>
      </c>
      <c r="Q80">
        <f t="shared" si="12"/>
        <v>7</v>
      </c>
    </row>
    <row r="81" spans="1:17" x14ac:dyDescent="0.2">
      <c r="B81">
        <f t="shared" si="11"/>
        <v>6</v>
      </c>
      <c r="C81">
        <v>76</v>
      </c>
      <c r="D81" s="1">
        <f>Summary!$C$25</f>
        <v>8347.2363707649274</v>
      </c>
      <c r="E81" s="1">
        <f>Summary!$C$26*(1+Summary!$C$18)^'Time series'!B81</f>
        <v>1880.0687810938166</v>
      </c>
      <c r="F81" s="3">
        <f>(52*Summary!$C$14/12)*((1+Summary!$C$19)^'Time series'!B81)</f>
        <v>5086.1250526281137</v>
      </c>
      <c r="G81" s="1">
        <f t="shared" si="13"/>
        <v>5141.1800992306298</v>
      </c>
      <c r="H81" s="4" t="str">
        <f t="shared" si="14"/>
        <v>No</v>
      </c>
      <c r="I81" s="4" t="str">
        <f t="shared" si="17"/>
        <v/>
      </c>
      <c r="J81" s="1">
        <f t="shared" si="18"/>
        <v>768283.1434670079</v>
      </c>
      <c r="K81" s="3">
        <f t="shared" si="19"/>
        <v>304647.73416583374</v>
      </c>
      <c r="L81" t="str">
        <f t="shared" si="15"/>
        <v>No</v>
      </c>
      <c r="M81" t="str">
        <f t="shared" si="20"/>
        <v/>
      </c>
      <c r="N81" s="1">
        <f t="shared" si="21"/>
        <v>1187085.1434670077</v>
      </c>
      <c r="O81" t="str">
        <f t="shared" si="16"/>
        <v>No</v>
      </c>
      <c r="P81" t="str">
        <f t="shared" si="22"/>
        <v/>
      </c>
      <c r="Q81">
        <f t="shared" si="12"/>
        <v>7</v>
      </c>
    </row>
    <row r="82" spans="1:17" x14ac:dyDescent="0.2">
      <c r="B82">
        <f t="shared" si="11"/>
        <v>6</v>
      </c>
      <c r="C82">
        <v>77</v>
      </c>
      <c r="D82" s="1">
        <f>Summary!$C$25</f>
        <v>8347.2363707649274</v>
      </c>
      <c r="E82" s="1">
        <f>Summary!$C$26*(1+Summary!$C$18)^'Time series'!B82</f>
        <v>1880.0687810938166</v>
      </c>
      <c r="F82" s="3">
        <f>(52*Summary!$C$14/12)*((1+Summary!$C$19)^'Time series'!B82)</f>
        <v>5086.1250526281137</v>
      </c>
      <c r="G82" s="1">
        <f t="shared" si="13"/>
        <v>5141.1800992306298</v>
      </c>
      <c r="H82" s="4" t="str">
        <f t="shared" si="14"/>
        <v>No</v>
      </c>
      <c r="I82" s="4" t="str">
        <f t="shared" si="17"/>
        <v/>
      </c>
      <c r="J82" s="1">
        <f t="shared" si="18"/>
        <v>778510.44861886662</v>
      </c>
      <c r="K82" s="3">
        <f t="shared" si="19"/>
        <v>309733.85921846185</v>
      </c>
      <c r="L82" t="str">
        <f t="shared" si="15"/>
        <v>No</v>
      </c>
      <c r="M82" t="str">
        <f t="shared" si="20"/>
        <v/>
      </c>
      <c r="N82" s="1">
        <f t="shared" si="21"/>
        <v>1197312.4486188665</v>
      </c>
      <c r="O82" t="str">
        <f t="shared" si="16"/>
        <v>No</v>
      </c>
      <c r="P82" t="str">
        <f t="shared" si="22"/>
        <v/>
      </c>
      <c r="Q82">
        <f t="shared" si="12"/>
        <v>7</v>
      </c>
    </row>
    <row r="83" spans="1:17" x14ac:dyDescent="0.2">
      <c r="B83">
        <f t="shared" ref="B83:B146" si="23">B71+1</f>
        <v>6</v>
      </c>
      <c r="C83">
        <v>78</v>
      </c>
      <c r="D83" s="1">
        <f>Summary!$C$25</f>
        <v>8347.2363707649274</v>
      </c>
      <c r="E83" s="1">
        <f>Summary!$C$26*(1+Summary!$C$18)^'Time series'!B83</f>
        <v>1880.0687810938166</v>
      </c>
      <c r="F83" s="3">
        <f>(52*Summary!$C$14/12)*((1+Summary!$C$19)^'Time series'!B83)</f>
        <v>5086.1250526281137</v>
      </c>
      <c r="G83" s="1">
        <f t="shared" si="13"/>
        <v>5141.1800992306298</v>
      </c>
      <c r="H83" s="4" t="str">
        <f t="shared" si="14"/>
        <v>No</v>
      </c>
      <c r="I83" s="4" t="str">
        <f t="shared" si="17"/>
        <v/>
      </c>
      <c r="J83" s="1">
        <f t="shared" si="18"/>
        <v>788737.75377072534</v>
      </c>
      <c r="K83" s="3">
        <f t="shared" si="19"/>
        <v>314819.98427108995</v>
      </c>
      <c r="L83" t="str">
        <f t="shared" si="15"/>
        <v>No</v>
      </c>
      <c r="M83" t="str">
        <f t="shared" si="20"/>
        <v/>
      </c>
      <c r="N83" s="1">
        <f t="shared" si="21"/>
        <v>1207539.7537707253</v>
      </c>
      <c r="O83" t="str">
        <f t="shared" si="16"/>
        <v>No</v>
      </c>
      <c r="P83" t="str">
        <f t="shared" si="22"/>
        <v/>
      </c>
      <c r="Q83">
        <f t="shared" ref="Q83:Q146" si="24">B83+1</f>
        <v>7</v>
      </c>
    </row>
    <row r="84" spans="1:17" x14ac:dyDescent="0.2">
      <c r="B84">
        <f t="shared" si="23"/>
        <v>6</v>
      </c>
      <c r="C84">
        <v>79</v>
      </c>
      <c r="D84" s="1">
        <f>Summary!$C$25</f>
        <v>8347.2363707649274</v>
      </c>
      <c r="E84" s="1">
        <f>Summary!$C$26*(1+Summary!$C$18)^'Time series'!B84</f>
        <v>1880.0687810938166</v>
      </c>
      <c r="F84" s="3">
        <f>(52*Summary!$C$14/12)*((1+Summary!$C$19)^'Time series'!B84)</f>
        <v>5086.1250526281137</v>
      </c>
      <c r="G84" s="1">
        <f t="shared" si="13"/>
        <v>5141.1800992306298</v>
      </c>
      <c r="H84" s="4" t="str">
        <f t="shared" si="14"/>
        <v>No</v>
      </c>
      <c r="I84" s="4" t="str">
        <f t="shared" si="17"/>
        <v/>
      </c>
      <c r="J84" s="1">
        <f t="shared" si="18"/>
        <v>798965.05892258405</v>
      </c>
      <c r="K84" s="3">
        <f t="shared" si="19"/>
        <v>319906.10932371806</v>
      </c>
      <c r="L84" t="str">
        <f t="shared" si="15"/>
        <v>No</v>
      </c>
      <c r="M84" t="str">
        <f t="shared" si="20"/>
        <v/>
      </c>
      <c r="N84" s="1">
        <f t="shared" si="21"/>
        <v>1217767.0589225842</v>
      </c>
      <c r="O84" t="str">
        <f t="shared" si="16"/>
        <v>No</v>
      </c>
      <c r="P84" t="str">
        <f t="shared" si="22"/>
        <v/>
      </c>
      <c r="Q84">
        <f t="shared" si="24"/>
        <v>7</v>
      </c>
    </row>
    <row r="85" spans="1:17" x14ac:dyDescent="0.2">
      <c r="B85">
        <f t="shared" si="23"/>
        <v>6</v>
      </c>
      <c r="C85">
        <v>80</v>
      </c>
      <c r="D85" s="1">
        <f>Summary!$C$25</f>
        <v>8347.2363707649274</v>
      </c>
      <c r="E85" s="1">
        <f>Summary!$C$26*(1+Summary!$C$18)^'Time series'!B85</f>
        <v>1880.0687810938166</v>
      </c>
      <c r="F85" s="3">
        <f>(52*Summary!$C$14/12)*((1+Summary!$C$19)^'Time series'!B85)</f>
        <v>5086.1250526281137</v>
      </c>
      <c r="G85" s="1">
        <f t="shared" si="13"/>
        <v>5141.1800992306298</v>
      </c>
      <c r="H85" s="4" t="str">
        <f t="shared" si="14"/>
        <v>No</v>
      </c>
      <c r="I85" s="4" t="str">
        <f t="shared" si="17"/>
        <v/>
      </c>
      <c r="J85" s="1">
        <f t="shared" si="18"/>
        <v>809192.36407444277</v>
      </c>
      <c r="K85" s="3">
        <f t="shared" si="19"/>
        <v>324992.23437634617</v>
      </c>
      <c r="L85" t="str">
        <f t="shared" si="15"/>
        <v>No</v>
      </c>
      <c r="M85" t="str">
        <f t="shared" si="20"/>
        <v/>
      </c>
      <c r="N85" s="1">
        <f t="shared" si="21"/>
        <v>1227994.364074443</v>
      </c>
      <c r="O85" t="str">
        <f t="shared" si="16"/>
        <v>No</v>
      </c>
      <c r="P85" t="str">
        <f t="shared" si="22"/>
        <v/>
      </c>
      <c r="Q85">
        <f t="shared" si="24"/>
        <v>7</v>
      </c>
    </row>
    <row r="86" spans="1:17" x14ac:dyDescent="0.2">
      <c r="B86">
        <f t="shared" si="23"/>
        <v>6</v>
      </c>
      <c r="C86">
        <v>81</v>
      </c>
      <c r="D86" s="1">
        <f>Summary!$C$25</f>
        <v>8347.2363707649274</v>
      </c>
      <c r="E86" s="1">
        <f>Summary!$C$26*(1+Summary!$C$18)^'Time series'!B86</f>
        <v>1880.0687810938166</v>
      </c>
      <c r="F86" s="3">
        <f>(52*Summary!$C$14/12)*((1+Summary!$C$19)^'Time series'!B86)</f>
        <v>5086.1250526281137</v>
      </c>
      <c r="G86" s="1">
        <f t="shared" si="13"/>
        <v>5141.1800992306298</v>
      </c>
      <c r="H86" s="4" t="str">
        <f t="shared" si="14"/>
        <v>No</v>
      </c>
      <c r="I86" s="4" t="str">
        <f t="shared" si="17"/>
        <v/>
      </c>
      <c r="J86" s="1">
        <f t="shared" si="18"/>
        <v>819419.66922630148</v>
      </c>
      <c r="K86" s="3">
        <f t="shared" si="19"/>
        <v>330078.35942897428</v>
      </c>
      <c r="L86" t="str">
        <f t="shared" si="15"/>
        <v>No</v>
      </c>
      <c r="M86" t="str">
        <f t="shared" si="20"/>
        <v/>
      </c>
      <c r="N86" s="1">
        <f t="shared" si="21"/>
        <v>1238221.6692263018</v>
      </c>
      <c r="O86" t="str">
        <f t="shared" si="16"/>
        <v>No</v>
      </c>
      <c r="P86" t="str">
        <f t="shared" si="22"/>
        <v/>
      </c>
      <c r="Q86">
        <f t="shared" si="24"/>
        <v>7</v>
      </c>
    </row>
    <row r="87" spans="1:17" x14ac:dyDescent="0.2">
      <c r="B87">
        <f t="shared" si="23"/>
        <v>6</v>
      </c>
      <c r="C87">
        <v>82</v>
      </c>
      <c r="D87" s="1">
        <f>Summary!$C$25</f>
        <v>8347.2363707649274</v>
      </c>
      <c r="E87" s="1">
        <f>Summary!$C$26*(1+Summary!$C$18)^'Time series'!B87</f>
        <v>1880.0687810938166</v>
      </c>
      <c r="F87" s="3">
        <f>(52*Summary!$C$14/12)*((1+Summary!$C$19)^'Time series'!B87)</f>
        <v>5086.1250526281137</v>
      </c>
      <c r="G87" s="1">
        <f t="shared" si="13"/>
        <v>5141.1800992306298</v>
      </c>
      <c r="H87" s="4" t="str">
        <f t="shared" si="14"/>
        <v>No</v>
      </c>
      <c r="I87" s="4" t="str">
        <f t="shared" si="17"/>
        <v/>
      </c>
      <c r="J87" s="1">
        <f t="shared" si="18"/>
        <v>829646.9743781602</v>
      </c>
      <c r="K87" s="3">
        <f t="shared" si="19"/>
        <v>335164.48448160238</v>
      </c>
      <c r="L87" t="str">
        <f t="shared" si="15"/>
        <v>No</v>
      </c>
      <c r="M87" t="str">
        <f t="shared" si="20"/>
        <v/>
      </c>
      <c r="N87" s="1">
        <f t="shared" si="21"/>
        <v>1248448.9743781607</v>
      </c>
      <c r="O87" t="str">
        <f t="shared" si="16"/>
        <v>No</v>
      </c>
      <c r="P87" t="str">
        <f t="shared" si="22"/>
        <v/>
      </c>
      <c r="Q87">
        <f t="shared" si="24"/>
        <v>7</v>
      </c>
    </row>
    <row r="88" spans="1:17" x14ac:dyDescent="0.2">
      <c r="B88">
        <f t="shared" si="23"/>
        <v>6</v>
      </c>
      <c r="C88">
        <v>83</v>
      </c>
      <c r="D88" s="1">
        <f>Summary!$C$25</f>
        <v>8347.2363707649274</v>
      </c>
      <c r="E88" s="1">
        <f>Summary!$C$26*(1+Summary!$C$18)^'Time series'!B88</f>
        <v>1880.0687810938166</v>
      </c>
      <c r="F88" s="3">
        <f>(52*Summary!$C$14/12)*((1+Summary!$C$19)^'Time series'!B88)</f>
        <v>5086.1250526281137</v>
      </c>
      <c r="G88" s="1">
        <f t="shared" si="13"/>
        <v>5141.1800992306298</v>
      </c>
      <c r="H88" s="4" t="str">
        <f t="shared" si="14"/>
        <v>No</v>
      </c>
      <c r="I88" s="4" t="str">
        <f t="shared" si="17"/>
        <v/>
      </c>
      <c r="J88" s="1">
        <f t="shared" si="18"/>
        <v>839874.27953001892</v>
      </c>
      <c r="K88" s="3">
        <f t="shared" si="19"/>
        <v>340250.60953423049</v>
      </c>
      <c r="L88" t="str">
        <f t="shared" si="15"/>
        <v>No</v>
      </c>
      <c r="M88" t="str">
        <f t="shared" si="20"/>
        <v/>
      </c>
      <c r="N88" s="1">
        <f t="shared" si="21"/>
        <v>1258676.2795300195</v>
      </c>
      <c r="O88" t="str">
        <f t="shared" si="16"/>
        <v>No</v>
      </c>
      <c r="P88" t="str">
        <f t="shared" si="22"/>
        <v/>
      </c>
      <c r="Q88">
        <f t="shared" si="24"/>
        <v>7</v>
      </c>
    </row>
    <row r="89" spans="1:17" x14ac:dyDescent="0.2">
      <c r="B89">
        <f t="shared" si="23"/>
        <v>6</v>
      </c>
      <c r="C89">
        <v>84</v>
      </c>
      <c r="D89" s="1">
        <f>Summary!$C$25</f>
        <v>8347.2363707649274</v>
      </c>
      <c r="E89" s="1">
        <f>Summary!$C$26*(1+Summary!$C$18)^'Time series'!B89</f>
        <v>1880.0687810938166</v>
      </c>
      <c r="F89" s="3">
        <f>(52*Summary!$C$14/12)*((1+Summary!$C$19)^'Time series'!B89)</f>
        <v>5086.1250526281137</v>
      </c>
      <c r="G89" s="1">
        <f t="shared" si="13"/>
        <v>5141.1800992306298</v>
      </c>
      <c r="H89" s="4" t="str">
        <f t="shared" si="14"/>
        <v>No</v>
      </c>
      <c r="I89" s="4" t="str">
        <f t="shared" si="17"/>
        <v/>
      </c>
      <c r="J89" s="1">
        <f t="shared" si="18"/>
        <v>850101.58468187763</v>
      </c>
      <c r="K89" s="3">
        <f t="shared" si="19"/>
        <v>345336.7345868586</v>
      </c>
      <c r="L89" t="str">
        <f t="shared" si="15"/>
        <v>No</v>
      </c>
      <c r="M89" t="str">
        <f t="shared" si="20"/>
        <v/>
      </c>
      <c r="N89" s="1">
        <f t="shared" si="21"/>
        <v>1268903.5846818783</v>
      </c>
      <c r="O89" t="str">
        <f t="shared" si="16"/>
        <v>No</v>
      </c>
      <c r="P89" t="str">
        <f t="shared" si="22"/>
        <v/>
      </c>
      <c r="Q89">
        <f t="shared" si="24"/>
        <v>7</v>
      </c>
    </row>
    <row r="90" spans="1:17" x14ac:dyDescent="0.2">
      <c r="A90">
        <f>B90+1</f>
        <v>8</v>
      </c>
      <c r="B90">
        <f t="shared" si="23"/>
        <v>7</v>
      </c>
      <c r="C90">
        <v>85</v>
      </c>
      <c r="D90" s="1">
        <f>Summary!$C$25</f>
        <v>8347.2363707649274</v>
      </c>
      <c r="E90" s="1">
        <f>Summary!$C$26*(1+Summary!$C$18)^'Time series'!B90</f>
        <v>1917.6701567156924</v>
      </c>
      <c r="F90" s="3">
        <f>(52*Summary!$C$14/12)*((1+Summary!$C$19)^'Time series'!B90)</f>
        <v>5480.2997442067917</v>
      </c>
      <c r="G90" s="1">
        <f t="shared" si="13"/>
        <v>4784.6067832738281</v>
      </c>
      <c r="H90" s="4" t="str">
        <f t="shared" si="14"/>
        <v>No</v>
      </c>
      <c r="I90" s="4" t="str">
        <f t="shared" si="17"/>
        <v/>
      </c>
      <c r="J90" s="1">
        <f t="shared" si="18"/>
        <v>860366.49120935821</v>
      </c>
      <c r="K90" s="3">
        <f t="shared" si="19"/>
        <v>350817.03433106537</v>
      </c>
      <c r="L90" t="str">
        <f t="shared" si="15"/>
        <v>No</v>
      </c>
      <c r="M90" t="str">
        <f t="shared" si="20"/>
        <v/>
      </c>
      <c r="N90" s="1">
        <f t="shared" si="21"/>
        <v>1279168.4912093589</v>
      </c>
      <c r="O90" t="str">
        <f t="shared" si="16"/>
        <v>No</v>
      </c>
      <c r="P90" t="str">
        <f t="shared" si="22"/>
        <v/>
      </c>
      <c r="Q90">
        <f t="shared" si="24"/>
        <v>8</v>
      </c>
    </row>
    <row r="91" spans="1:17" x14ac:dyDescent="0.2">
      <c r="B91">
        <f t="shared" si="23"/>
        <v>7</v>
      </c>
      <c r="C91">
        <v>86</v>
      </c>
      <c r="D91" s="1">
        <f>Summary!$C$25</f>
        <v>8347.2363707649274</v>
      </c>
      <c r="E91" s="1">
        <f>Summary!$C$26*(1+Summary!$C$18)^'Time series'!B91</f>
        <v>1917.6701567156924</v>
      </c>
      <c r="F91" s="3">
        <f>(52*Summary!$C$14/12)*((1+Summary!$C$19)^'Time series'!B91)</f>
        <v>5480.2997442067917</v>
      </c>
      <c r="G91" s="1">
        <f t="shared" si="13"/>
        <v>4784.6067832738281</v>
      </c>
      <c r="H91" s="4" t="str">
        <f t="shared" si="14"/>
        <v>No</v>
      </c>
      <c r="I91" s="4" t="str">
        <f t="shared" si="17"/>
        <v/>
      </c>
      <c r="J91" s="1">
        <f t="shared" si="18"/>
        <v>870631.39773683879</v>
      </c>
      <c r="K91" s="3">
        <f t="shared" si="19"/>
        <v>356297.33407527214</v>
      </c>
      <c r="L91" t="str">
        <f t="shared" si="15"/>
        <v>No</v>
      </c>
      <c r="M91" t="str">
        <f t="shared" si="20"/>
        <v/>
      </c>
      <c r="N91" s="1">
        <f t="shared" si="21"/>
        <v>1289433.3977368395</v>
      </c>
      <c r="O91" t="str">
        <f t="shared" si="16"/>
        <v>No</v>
      </c>
      <c r="P91" t="str">
        <f t="shared" si="22"/>
        <v/>
      </c>
      <c r="Q91">
        <f t="shared" si="24"/>
        <v>8</v>
      </c>
    </row>
    <row r="92" spans="1:17" x14ac:dyDescent="0.2">
      <c r="B92">
        <f t="shared" si="23"/>
        <v>7</v>
      </c>
      <c r="C92">
        <v>87</v>
      </c>
      <c r="D92" s="1">
        <f>Summary!$C$25</f>
        <v>8347.2363707649274</v>
      </c>
      <c r="E92" s="1">
        <f>Summary!$C$26*(1+Summary!$C$18)^'Time series'!B92</f>
        <v>1917.6701567156924</v>
      </c>
      <c r="F92" s="3">
        <f>(52*Summary!$C$14/12)*((1+Summary!$C$19)^'Time series'!B92)</f>
        <v>5480.2997442067917</v>
      </c>
      <c r="G92" s="1">
        <f t="shared" si="13"/>
        <v>4784.6067832738281</v>
      </c>
      <c r="H92" s="4" t="str">
        <f t="shared" si="14"/>
        <v>No</v>
      </c>
      <c r="I92" s="4" t="str">
        <f t="shared" si="17"/>
        <v/>
      </c>
      <c r="J92" s="1">
        <f t="shared" si="18"/>
        <v>880896.30426431936</v>
      </c>
      <c r="K92" s="3">
        <f t="shared" si="19"/>
        <v>361777.63381947891</v>
      </c>
      <c r="L92" t="str">
        <f t="shared" si="15"/>
        <v>No</v>
      </c>
      <c r="M92" t="str">
        <f t="shared" si="20"/>
        <v/>
      </c>
      <c r="N92" s="1">
        <f t="shared" si="21"/>
        <v>1299698.3042643201</v>
      </c>
      <c r="O92" t="str">
        <f t="shared" si="16"/>
        <v>No</v>
      </c>
      <c r="P92" t="str">
        <f t="shared" si="22"/>
        <v/>
      </c>
      <c r="Q92">
        <f t="shared" si="24"/>
        <v>8</v>
      </c>
    </row>
    <row r="93" spans="1:17" x14ac:dyDescent="0.2">
      <c r="B93">
        <f t="shared" si="23"/>
        <v>7</v>
      </c>
      <c r="C93">
        <v>88</v>
      </c>
      <c r="D93" s="1">
        <f>Summary!$C$25</f>
        <v>8347.2363707649274</v>
      </c>
      <c r="E93" s="1">
        <f>Summary!$C$26*(1+Summary!$C$18)^'Time series'!B93</f>
        <v>1917.6701567156924</v>
      </c>
      <c r="F93" s="3">
        <f>(52*Summary!$C$14/12)*((1+Summary!$C$19)^'Time series'!B93)</f>
        <v>5480.2997442067917</v>
      </c>
      <c r="G93" s="1">
        <f t="shared" si="13"/>
        <v>4784.6067832738281</v>
      </c>
      <c r="H93" s="4" t="str">
        <f t="shared" si="14"/>
        <v>No</v>
      </c>
      <c r="I93" s="4" t="str">
        <f t="shared" si="17"/>
        <v/>
      </c>
      <c r="J93" s="1">
        <f t="shared" si="18"/>
        <v>891161.21079179994</v>
      </c>
      <c r="K93" s="3">
        <f t="shared" si="19"/>
        <v>367257.93356368568</v>
      </c>
      <c r="L93" t="str">
        <f t="shared" si="15"/>
        <v>No</v>
      </c>
      <c r="M93" t="str">
        <f t="shared" si="20"/>
        <v/>
      </c>
      <c r="N93" s="1">
        <f t="shared" si="21"/>
        <v>1309963.2107918006</v>
      </c>
      <c r="O93" t="str">
        <f t="shared" si="16"/>
        <v>No</v>
      </c>
      <c r="P93" t="str">
        <f t="shared" si="22"/>
        <v/>
      </c>
      <c r="Q93">
        <f t="shared" si="24"/>
        <v>8</v>
      </c>
    </row>
    <row r="94" spans="1:17" x14ac:dyDescent="0.2">
      <c r="B94">
        <f t="shared" si="23"/>
        <v>7</v>
      </c>
      <c r="C94">
        <v>89</v>
      </c>
      <c r="D94" s="1">
        <f>Summary!$C$25</f>
        <v>8347.2363707649274</v>
      </c>
      <c r="E94" s="1">
        <f>Summary!$C$26*(1+Summary!$C$18)^'Time series'!B94</f>
        <v>1917.6701567156924</v>
      </c>
      <c r="F94" s="3">
        <f>(52*Summary!$C$14/12)*((1+Summary!$C$19)^'Time series'!B94)</f>
        <v>5480.2997442067917</v>
      </c>
      <c r="G94" s="1">
        <f t="shared" si="13"/>
        <v>4784.6067832738281</v>
      </c>
      <c r="H94" s="4" t="str">
        <f t="shared" si="14"/>
        <v>No</v>
      </c>
      <c r="I94" s="4" t="str">
        <f t="shared" si="17"/>
        <v/>
      </c>
      <c r="J94" s="1">
        <f t="shared" si="18"/>
        <v>901426.11731928051</v>
      </c>
      <c r="K94" s="3">
        <f t="shared" si="19"/>
        <v>372738.23330789246</v>
      </c>
      <c r="L94" t="str">
        <f t="shared" si="15"/>
        <v>No</v>
      </c>
      <c r="M94" t="str">
        <f t="shared" si="20"/>
        <v/>
      </c>
      <c r="N94" s="1">
        <f t="shared" si="21"/>
        <v>1320228.1173192812</v>
      </c>
      <c r="O94" t="str">
        <f t="shared" si="16"/>
        <v>No</v>
      </c>
      <c r="P94" t="str">
        <f t="shared" si="22"/>
        <v/>
      </c>
      <c r="Q94">
        <f t="shared" si="24"/>
        <v>8</v>
      </c>
    </row>
    <row r="95" spans="1:17" x14ac:dyDescent="0.2">
      <c r="B95">
        <f t="shared" si="23"/>
        <v>7</v>
      </c>
      <c r="C95">
        <v>90</v>
      </c>
      <c r="D95" s="1">
        <f>Summary!$C$25</f>
        <v>8347.2363707649274</v>
      </c>
      <c r="E95" s="1">
        <f>Summary!$C$26*(1+Summary!$C$18)^'Time series'!B95</f>
        <v>1917.6701567156924</v>
      </c>
      <c r="F95" s="3">
        <f>(52*Summary!$C$14/12)*((1+Summary!$C$19)^'Time series'!B95)</f>
        <v>5480.2997442067917</v>
      </c>
      <c r="G95" s="1">
        <f t="shared" si="13"/>
        <v>4784.6067832738281</v>
      </c>
      <c r="H95" s="4" t="str">
        <f t="shared" si="14"/>
        <v>No</v>
      </c>
      <c r="I95" s="4" t="str">
        <f t="shared" si="17"/>
        <v/>
      </c>
      <c r="J95" s="1">
        <f t="shared" si="18"/>
        <v>911691.02384676109</v>
      </c>
      <c r="K95" s="3">
        <f t="shared" si="19"/>
        <v>378218.53305209923</v>
      </c>
      <c r="L95" t="str">
        <f t="shared" si="15"/>
        <v>No</v>
      </c>
      <c r="M95" t="str">
        <f t="shared" si="20"/>
        <v/>
      </c>
      <c r="N95" s="1">
        <f t="shared" si="21"/>
        <v>1330493.0238467618</v>
      </c>
      <c r="O95" t="str">
        <f t="shared" si="16"/>
        <v>No</v>
      </c>
      <c r="P95" t="str">
        <f t="shared" si="22"/>
        <v/>
      </c>
      <c r="Q95">
        <f t="shared" si="24"/>
        <v>8</v>
      </c>
    </row>
    <row r="96" spans="1:17" x14ac:dyDescent="0.2">
      <c r="B96">
        <f t="shared" si="23"/>
        <v>7</v>
      </c>
      <c r="C96">
        <v>91</v>
      </c>
      <c r="D96" s="1">
        <f>Summary!$C$25</f>
        <v>8347.2363707649274</v>
      </c>
      <c r="E96" s="1">
        <f>Summary!$C$26*(1+Summary!$C$18)^'Time series'!B96</f>
        <v>1917.6701567156924</v>
      </c>
      <c r="F96" s="3">
        <f>(52*Summary!$C$14/12)*((1+Summary!$C$19)^'Time series'!B96)</f>
        <v>5480.2997442067917</v>
      </c>
      <c r="G96" s="1">
        <f t="shared" si="13"/>
        <v>4784.6067832738281</v>
      </c>
      <c r="H96" s="4" t="str">
        <f t="shared" si="14"/>
        <v>No</v>
      </c>
      <c r="I96" s="4" t="str">
        <f t="shared" si="17"/>
        <v/>
      </c>
      <c r="J96" s="1">
        <f t="shared" si="18"/>
        <v>921955.93037424167</v>
      </c>
      <c r="K96" s="3">
        <f t="shared" si="19"/>
        <v>383698.832796306</v>
      </c>
      <c r="L96" t="str">
        <f t="shared" si="15"/>
        <v>No</v>
      </c>
      <c r="M96" t="str">
        <f t="shared" si="20"/>
        <v/>
      </c>
      <c r="N96" s="1">
        <f t="shared" si="21"/>
        <v>1340757.9303742424</v>
      </c>
      <c r="O96" t="str">
        <f t="shared" si="16"/>
        <v>No</v>
      </c>
      <c r="P96" t="str">
        <f t="shared" si="22"/>
        <v/>
      </c>
      <c r="Q96">
        <f t="shared" si="24"/>
        <v>8</v>
      </c>
    </row>
    <row r="97" spans="1:17" x14ac:dyDescent="0.2">
      <c r="B97">
        <f t="shared" si="23"/>
        <v>7</v>
      </c>
      <c r="C97">
        <v>92</v>
      </c>
      <c r="D97" s="1">
        <f>Summary!$C$25</f>
        <v>8347.2363707649274</v>
      </c>
      <c r="E97" s="1">
        <f>Summary!$C$26*(1+Summary!$C$18)^'Time series'!B97</f>
        <v>1917.6701567156924</v>
      </c>
      <c r="F97" s="3">
        <f>(52*Summary!$C$14/12)*((1+Summary!$C$19)^'Time series'!B97)</f>
        <v>5480.2997442067917</v>
      </c>
      <c r="G97" s="1">
        <f t="shared" si="13"/>
        <v>4784.6067832738281</v>
      </c>
      <c r="H97" s="4" t="str">
        <f t="shared" si="14"/>
        <v>No</v>
      </c>
      <c r="I97" s="4" t="str">
        <f t="shared" si="17"/>
        <v/>
      </c>
      <c r="J97" s="1">
        <f t="shared" si="18"/>
        <v>932220.83690172224</v>
      </c>
      <c r="K97" s="3">
        <f t="shared" si="19"/>
        <v>389179.13254051277</v>
      </c>
      <c r="L97" t="str">
        <f t="shared" si="15"/>
        <v>No</v>
      </c>
      <c r="M97" t="str">
        <f t="shared" si="20"/>
        <v/>
      </c>
      <c r="N97" s="1">
        <f t="shared" si="21"/>
        <v>1351022.8369017229</v>
      </c>
      <c r="O97" t="str">
        <f t="shared" si="16"/>
        <v>No</v>
      </c>
      <c r="P97" t="str">
        <f t="shared" si="22"/>
        <v/>
      </c>
      <c r="Q97">
        <f t="shared" si="24"/>
        <v>8</v>
      </c>
    </row>
    <row r="98" spans="1:17" x14ac:dyDescent="0.2">
      <c r="B98">
        <f t="shared" si="23"/>
        <v>7</v>
      </c>
      <c r="C98">
        <v>93</v>
      </c>
      <c r="D98" s="1">
        <f>Summary!$C$25</f>
        <v>8347.2363707649274</v>
      </c>
      <c r="E98" s="1">
        <f>Summary!$C$26*(1+Summary!$C$18)^'Time series'!B98</f>
        <v>1917.6701567156924</v>
      </c>
      <c r="F98" s="3">
        <f>(52*Summary!$C$14/12)*((1+Summary!$C$19)^'Time series'!B98)</f>
        <v>5480.2997442067917</v>
      </c>
      <c r="G98" s="1">
        <f t="shared" si="13"/>
        <v>4784.6067832738281</v>
      </c>
      <c r="H98" s="4" t="str">
        <f t="shared" si="14"/>
        <v>No</v>
      </c>
      <c r="I98" s="4" t="str">
        <f t="shared" si="17"/>
        <v/>
      </c>
      <c r="J98" s="1">
        <f t="shared" si="18"/>
        <v>942485.74342920282</v>
      </c>
      <c r="K98" s="3">
        <f t="shared" si="19"/>
        <v>394659.43228471954</v>
      </c>
      <c r="L98" t="str">
        <f t="shared" si="15"/>
        <v>No</v>
      </c>
      <c r="M98" t="str">
        <f t="shared" si="20"/>
        <v/>
      </c>
      <c r="N98" s="1">
        <f t="shared" si="21"/>
        <v>1361287.7434292035</v>
      </c>
      <c r="O98" t="str">
        <f t="shared" si="16"/>
        <v>No</v>
      </c>
      <c r="P98" t="str">
        <f t="shared" si="22"/>
        <v/>
      </c>
      <c r="Q98">
        <f t="shared" si="24"/>
        <v>8</v>
      </c>
    </row>
    <row r="99" spans="1:17" x14ac:dyDescent="0.2">
      <c r="B99">
        <f t="shared" si="23"/>
        <v>7</v>
      </c>
      <c r="C99">
        <v>94</v>
      </c>
      <c r="D99" s="1">
        <f>Summary!$C$25</f>
        <v>8347.2363707649274</v>
      </c>
      <c r="E99" s="1">
        <f>Summary!$C$26*(1+Summary!$C$18)^'Time series'!B99</f>
        <v>1917.6701567156924</v>
      </c>
      <c r="F99" s="3">
        <f>(52*Summary!$C$14/12)*((1+Summary!$C$19)^'Time series'!B99)</f>
        <v>5480.2997442067917</v>
      </c>
      <c r="G99" s="1">
        <f t="shared" si="13"/>
        <v>4784.6067832738281</v>
      </c>
      <c r="H99" s="4" t="str">
        <f t="shared" si="14"/>
        <v>No</v>
      </c>
      <c r="I99" s="4" t="str">
        <f t="shared" si="17"/>
        <v/>
      </c>
      <c r="J99" s="1">
        <f t="shared" si="18"/>
        <v>952750.6499566834</v>
      </c>
      <c r="K99" s="3">
        <f t="shared" si="19"/>
        <v>400139.73202892632</v>
      </c>
      <c r="L99" t="str">
        <f t="shared" si="15"/>
        <v>No</v>
      </c>
      <c r="M99" t="str">
        <f t="shared" si="20"/>
        <v/>
      </c>
      <c r="N99" s="1">
        <f t="shared" si="21"/>
        <v>1371552.6499566841</v>
      </c>
      <c r="O99" t="str">
        <f t="shared" si="16"/>
        <v>No</v>
      </c>
      <c r="P99" t="str">
        <f t="shared" si="22"/>
        <v/>
      </c>
      <c r="Q99">
        <f t="shared" si="24"/>
        <v>8</v>
      </c>
    </row>
    <row r="100" spans="1:17" x14ac:dyDescent="0.2">
      <c r="B100">
        <f t="shared" si="23"/>
        <v>7</v>
      </c>
      <c r="C100">
        <v>95</v>
      </c>
      <c r="D100" s="1">
        <f>Summary!$C$25</f>
        <v>8347.2363707649274</v>
      </c>
      <c r="E100" s="1">
        <f>Summary!$C$26*(1+Summary!$C$18)^'Time series'!B100</f>
        <v>1917.6701567156924</v>
      </c>
      <c r="F100" s="3">
        <f>(52*Summary!$C$14/12)*((1+Summary!$C$19)^'Time series'!B100)</f>
        <v>5480.2997442067917</v>
      </c>
      <c r="G100" s="1">
        <f t="shared" si="13"/>
        <v>4784.6067832738281</v>
      </c>
      <c r="H100" s="4" t="str">
        <f t="shared" si="14"/>
        <v>No</v>
      </c>
      <c r="I100" s="4" t="str">
        <f t="shared" si="17"/>
        <v/>
      </c>
      <c r="J100" s="1">
        <f t="shared" si="18"/>
        <v>963015.55648416397</v>
      </c>
      <c r="K100" s="3">
        <f t="shared" si="19"/>
        <v>405620.03177313309</v>
      </c>
      <c r="L100" t="str">
        <f t="shared" si="15"/>
        <v>No</v>
      </c>
      <c r="M100" t="str">
        <f t="shared" si="20"/>
        <v/>
      </c>
      <c r="N100" s="1">
        <f t="shared" si="21"/>
        <v>1381817.5564841647</v>
      </c>
      <c r="O100" t="str">
        <f t="shared" si="16"/>
        <v>No</v>
      </c>
      <c r="P100" t="str">
        <f t="shared" si="22"/>
        <v/>
      </c>
      <c r="Q100">
        <f t="shared" si="24"/>
        <v>8</v>
      </c>
    </row>
    <row r="101" spans="1:17" x14ac:dyDescent="0.2">
      <c r="B101">
        <f t="shared" si="23"/>
        <v>7</v>
      </c>
      <c r="C101">
        <v>96</v>
      </c>
      <c r="D101" s="1">
        <f>Summary!$C$25</f>
        <v>8347.2363707649274</v>
      </c>
      <c r="E101" s="1">
        <f>Summary!$C$26*(1+Summary!$C$18)^'Time series'!B101</f>
        <v>1917.6701567156924</v>
      </c>
      <c r="F101" s="3">
        <f>(52*Summary!$C$14/12)*((1+Summary!$C$19)^'Time series'!B101)</f>
        <v>5480.2997442067917</v>
      </c>
      <c r="G101" s="1">
        <f t="shared" si="13"/>
        <v>4784.6067832738281</v>
      </c>
      <c r="H101" s="4" t="str">
        <f t="shared" si="14"/>
        <v>No</v>
      </c>
      <c r="I101" s="4" t="str">
        <f t="shared" si="17"/>
        <v/>
      </c>
      <c r="J101" s="1">
        <f t="shared" si="18"/>
        <v>973280.46301164455</v>
      </c>
      <c r="K101" s="3">
        <f t="shared" si="19"/>
        <v>411100.33151733986</v>
      </c>
      <c r="L101" t="str">
        <f t="shared" si="15"/>
        <v>No</v>
      </c>
      <c r="M101" t="str">
        <f t="shared" si="20"/>
        <v/>
      </c>
      <c r="N101" s="1">
        <f t="shared" si="21"/>
        <v>1392082.4630116452</v>
      </c>
      <c r="O101" t="str">
        <f t="shared" si="16"/>
        <v>No</v>
      </c>
      <c r="P101" t="str">
        <f t="shared" si="22"/>
        <v/>
      </c>
      <c r="Q101">
        <f t="shared" si="24"/>
        <v>8</v>
      </c>
    </row>
    <row r="102" spans="1:17" x14ac:dyDescent="0.2">
      <c r="A102">
        <f>B102+1</f>
        <v>9</v>
      </c>
      <c r="B102">
        <f t="shared" si="23"/>
        <v>8</v>
      </c>
      <c r="C102">
        <v>97</v>
      </c>
      <c r="D102" s="1">
        <f>Summary!$C$25</f>
        <v>8347.2363707649274</v>
      </c>
      <c r="E102" s="1">
        <f>Summary!$C$26*(1+Summary!$C$18)^'Time series'!B102</f>
        <v>1956.0235598500064</v>
      </c>
      <c r="F102" s="3">
        <f>(52*Summary!$C$14/12)*((1+Summary!$C$19)^'Time series'!B102)</f>
        <v>5905.0229743828168</v>
      </c>
      <c r="G102" s="1">
        <f t="shared" si="13"/>
        <v>4398.2369562321164</v>
      </c>
      <c r="H102" s="4" t="str">
        <f t="shared" si="14"/>
        <v>No</v>
      </c>
      <c r="I102" s="4" t="str">
        <f t="shared" si="17"/>
        <v/>
      </c>
      <c r="J102" s="1">
        <f t="shared" si="18"/>
        <v>983583.72294225951</v>
      </c>
      <c r="K102" s="3">
        <f t="shared" si="19"/>
        <v>417005.35449172265</v>
      </c>
      <c r="L102" t="str">
        <f t="shared" si="15"/>
        <v>No</v>
      </c>
      <c r="M102" t="str">
        <f t="shared" si="20"/>
        <v/>
      </c>
      <c r="N102" s="1">
        <f t="shared" si="21"/>
        <v>1402385.7229422601</v>
      </c>
      <c r="O102" t="str">
        <f t="shared" si="16"/>
        <v>No</v>
      </c>
      <c r="P102" t="str">
        <f t="shared" si="22"/>
        <v/>
      </c>
      <c r="Q102">
        <f t="shared" si="24"/>
        <v>9</v>
      </c>
    </row>
    <row r="103" spans="1:17" x14ac:dyDescent="0.2">
      <c r="B103">
        <f t="shared" si="23"/>
        <v>8</v>
      </c>
      <c r="C103">
        <v>98</v>
      </c>
      <c r="D103" s="1">
        <f>Summary!$C$25</f>
        <v>8347.2363707649274</v>
      </c>
      <c r="E103" s="1">
        <f>Summary!$C$26*(1+Summary!$C$18)^'Time series'!B103</f>
        <v>1956.0235598500064</v>
      </c>
      <c r="F103" s="3">
        <f>(52*Summary!$C$14/12)*((1+Summary!$C$19)^'Time series'!B103)</f>
        <v>5905.0229743828168</v>
      </c>
      <c r="G103" s="1">
        <f t="shared" si="13"/>
        <v>4398.2369562321164</v>
      </c>
      <c r="H103" s="4" t="str">
        <f t="shared" si="14"/>
        <v>No</v>
      </c>
      <c r="I103" s="4" t="str">
        <f t="shared" si="17"/>
        <v/>
      </c>
      <c r="J103" s="1">
        <f t="shared" si="18"/>
        <v>993886.98287287448</v>
      </c>
      <c r="K103" s="3">
        <f t="shared" si="19"/>
        <v>422910.37746610545</v>
      </c>
      <c r="L103" t="str">
        <f t="shared" si="15"/>
        <v>No</v>
      </c>
      <c r="M103" t="str">
        <f t="shared" si="20"/>
        <v/>
      </c>
      <c r="N103" s="1">
        <f t="shared" si="21"/>
        <v>1412688.9828728749</v>
      </c>
      <c r="O103" t="str">
        <f t="shared" si="16"/>
        <v>No</v>
      </c>
      <c r="P103" t="str">
        <f t="shared" si="22"/>
        <v/>
      </c>
      <c r="Q103">
        <f t="shared" si="24"/>
        <v>9</v>
      </c>
    </row>
    <row r="104" spans="1:17" x14ac:dyDescent="0.2">
      <c r="B104">
        <f t="shared" si="23"/>
        <v>8</v>
      </c>
      <c r="C104">
        <v>99</v>
      </c>
      <c r="D104" s="1">
        <f>Summary!$C$25</f>
        <v>8347.2363707649274</v>
      </c>
      <c r="E104" s="1">
        <f>Summary!$C$26*(1+Summary!$C$18)^'Time series'!B104</f>
        <v>1956.0235598500064</v>
      </c>
      <c r="F104" s="3">
        <f>(52*Summary!$C$14/12)*((1+Summary!$C$19)^'Time series'!B104)</f>
        <v>5905.0229743828168</v>
      </c>
      <c r="G104" s="1">
        <f t="shared" si="13"/>
        <v>4398.2369562321164</v>
      </c>
      <c r="H104" s="4" t="str">
        <f t="shared" si="14"/>
        <v>No</v>
      </c>
      <c r="I104" s="4" t="str">
        <f t="shared" si="17"/>
        <v/>
      </c>
      <c r="J104" s="1">
        <f t="shared" si="18"/>
        <v>1004190.2428034894</v>
      </c>
      <c r="K104" s="3">
        <f t="shared" si="19"/>
        <v>428815.40044048824</v>
      </c>
      <c r="L104" t="str">
        <f t="shared" si="15"/>
        <v>No</v>
      </c>
      <c r="M104" t="str">
        <f t="shared" si="20"/>
        <v/>
      </c>
      <c r="N104" s="1">
        <f t="shared" si="21"/>
        <v>1422992.2428034898</v>
      </c>
      <c r="O104" t="str">
        <f t="shared" si="16"/>
        <v>No</v>
      </c>
      <c r="P104" t="str">
        <f t="shared" si="22"/>
        <v/>
      </c>
      <c r="Q104">
        <f t="shared" si="24"/>
        <v>9</v>
      </c>
    </row>
    <row r="105" spans="1:17" x14ac:dyDescent="0.2">
      <c r="B105">
        <f t="shared" si="23"/>
        <v>8</v>
      </c>
      <c r="C105">
        <v>100</v>
      </c>
      <c r="D105" s="1">
        <f>Summary!$C$25</f>
        <v>8347.2363707649274</v>
      </c>
      <c r="E105" s="1">
        <f>Summary!$C$26*(1+Summary!$C$18)^'Time series'!B105</f>
        <v>1956.0235598500064</v>
      </c>
      <c r="F105" s="3">
        <f>(52*Summary!$C$14/12)*((1+Summary!$C$19)^'Time series'!B105)</f>
        <v>5905.0229743828168</v>
      </c>
      <c r="G105" s="1">
        <f t="shared" si="13"/>
        <v>4398.2369562321164</v>
      </c>
      <c r="H105" s="4" t="str">
        <f t="shared" si="14"/>
        <v>No</v>
      </c>
      <c r="I105" s="4" t="str">
        <f t="shared" si="17"/>
        <v/>
      </c>
      <c r="J105" s="1">
        <f t="shared" si="18"/>
        <v>1014493.5027341044</v>
      </c>
      <c r="K105" s="3">
        <f t="shared" si="19"/>
        <v>434720.42341487104</v>
      </c>
      <c r="L105" t="str">
        <f t="shared" si="15"/>
        <v>No</v>
      </c>
      <c r="M105" t="str">
        <f t="shared" si="20"/>
        <v/>
      </c>
      <c r="N105" s="1">
        <f t="shared" si="21"/>
        <v>1433295.5027341046</v>
      </c>
      <c r="O105" t="str">
        <f t="shared" si="16"/>
        <v>No</v>
      </c>
      <c r="P105" t="str">
        <f t="shared" si="22"/>
        <v/>
      </c>
      <c r="Q105">
        <f t="shared" si="24"/>
        <v>9</v>
      </c>
    </row>
    <row r="106" spans="1:17" x14ac:dyDescent="0.2">
      <c r="B106">
        <f t="shared" si="23"/>
        <v>8</v>
      </c>
      <c r="C106">
        <v>101</v>
      </c>
      <c r="D106" s="1">
        <f>Summary!$C$25</f>
        <v>8347.2363707649274</v>
      </c>
      <c r="E106" s="1">
        <f>Summary!$C$26*(1+Summary!$C$18)^'Time series'!B106</f>
        <v>1956.0235598500064</v>
      </c>
      <c r="F106" s="3">
        <f>(52*Summary!$C$14/12)*((1+Summary!$C$19)^'Time series'!B106)</f>
        <v>5905.0229743828168</v>
      </c>
      <c r="G106" s="1">
        <f t="shared" si="13"/>
        <v>4398.2369562321164</v>
      </c>
      <c r="H106" s="4" t="str">
        <f t="shared" si="14"/>
        <v>No</v>
      </c>
      <c r="I106" s="4" t="str">
        <f t="shared" si="17"/>
        <v/>
      </c>
      <c r="J106" s="1">
        <f t="shared" si="18"/>
        <v>1024796.7626647194</v>
      </c>
      <c r="K106" s="3">
        <f t="shared" si="19"/>
        <v>440625.44638925383</v>
      </c>
      <c r="L106" t="str">
        <f t="shared" si="15"/>
        <v>No</v>
      </c>
      <c r="M106" t="str">
        <f t="shared" si="20"/>
        <v/>
      </c>
      <c r="N106" s="1">
        <f t="shared" si="21"/>
        <v>1443598.7626647195</v>
      </c>
      <c r="O106" t="str">
        <f t="shared" si="16"/>
        <v>No</v>
      </c>
      <c r="P106" t="str">
        <f t="shared" si="22"/>
        <v/>
      </c>
      <c r="Q106">
        <f t="shared" si="24"/>
        <v>9</v>
      </c>
    </row>
    <row r="107" spans="1:17" x14ac:dyDescent="0.2">
      <c r="B107">
        <f t="shared" si="23"/>
        <v>8</v>
      </c>
      <c r="C107">
        <v>102</v>
      </c>
      <c r="D107" s="1">
        <f>Summary!$C$25</f>
        <v>8347.2363707649274</v>
      </c>
      <c r="E107" s="1">
        <f>Summary!$C$26*(1+Summary!$C$18)^'Time series'!B107</f>
        <v>1956.0235598500064</v>
      </c>
      <c r="F107" s="3">
        <f>(52*Summary!$C$14/12)*((1+Summary!$C$19)^'Time series'!B107)</f>
        <v>5905.0229743828168</v>
      </c>
      <c r="G107" s="1">
        <f t="shared" si="13"/>
        <v>4398.2369562321164</v>
      </c>
      <c r="H107" s="4" t="str">
        <f t="shared" si="14"/>
        <v>No</v>
      </c>
      <c r="I107" s="4" t="str">
        <f t="shared" si="17"/>
        <v/>
      </c>
      <c r="J107" s="1">
        <f t="shared" si="18"/>
        <v>1035100.0225953343</v>
      </c>
      <c r="K107" s="3">
        <f t="shared" si="19"/>
        <v>446530.46936363663</v>
      </c>
      <c r="L107" t="str">
        <f t="shared" si="15"/>
        <v>No</v>
      </c>
      <c r="M107" t="str">
        <f t="shared" si="20"/>
        <v/>
      </c>
      <c r="N107" s="1">
        <f t="shared" si="21"/>
        <v>1453902.0225953343</v>
      </c>
      <c r="O107" t="str">
        <f t="shared" si="16"/>
        <v>No</v>
      </c>
      <c r="P107" t="str">
        <f t="shared" si="22"/>
        <v/>
      </c>
      <c r="Q107">
        <f t="shared" si="24"/>
        <v>9</v>
      </c>
    </row>
    <row r="108" spans="1:17" x14ac:dyDescent="0.2">
      <c r="B108">
        <f t="shared" si="23"/>
        <v>8</v>
      </c>
      <c r="C108">
        <v>103</v>
      </c>
      <c r="D108" s="1">
        <f>Summary!$C$25</f>
        <v>8347.2363707649274</v>
      </c>
      <c r="E108" s="1">
        <f>Summary!$C$26*(1+Summary!$C$18)^'Time series'!B108</f>
        <v>1956.0235598500064</v>
      </c>
      <c r="F108" s="3">
        <f>(52*Summary!$C$14/12)*((1+Summary!$C$19)^'Time series'!B108)</f>
        <v>5905.0229743828168</v>
      </c>
      <c r="G108" s="1">
        <f t="shared" si="13"/>
        <v>4398.2369562321164</v>
      </c>
      <c r="H108" s="4" t="str">
        <f t="shared" si="14"/>
        <v>No</v>
      </c>
      <c r="I108" s="4" t="str">
        <f t="shared" si="17"/>
        <v/>
      </c>
      <c r="J108" s="1">
        <f t="shared" si="18"/>
        <v>1045403.2825259493</v>
      </c>
      <c r="K108" s="3">
        <f t="shared" si="19"/>
        <v>452435.49233801942</v>
      </c>
      <c r="L108" t="str">
        <f t="shared" si="15"/>
        <v>No</v>
      </c>
      <c r="M108" t="str">
        <f t="shared" si="20"/>
        <v/>
      </c>
      <c r="N108" s="1">
        <f t="shared" si="21"/>
        <v>1464205.2825259492</v>
      </c>
      <c r="O108" t="str">
        <f t="shared" si="16"/>
        <v>No</v>
      </c>
      <c r="P108" t="str">
        <f t="shared" si="22"/>
        <v/>
      </c>
      <c r="Q108">
        <f t="shared" si="24"/>
        <v>9</v>
      </c>
    </row>
    <row r="109" spans="1:17" x14ac:dyDescent="0.2">
      <c r="B109">
        <f t="shared" si="23"/>
        <v>8</v>
      </c>
      <c r="C109">
        <v>104</v>
      </c>
      <c r="D109" s="1">
        <f>Summary!$C$25</f>
        <v>8347.2363707649274</v>
      </c>
      <c r="E109" s="1">
        <f>Summary!$C$26*(1+Summary!$C$18)^'Time series'!B109</f>
        <v>1956.0235598500064</v>
      </c>
      <c r="F109" s="3">
        <f>(52*Summary!$C$14/12)*((1+Summary!$C$19)^'Time series'!B109)</f>
        <v>5905.0229743828168</v>
      </c>
      <c r="G109" s="1">
        <f t="shared" si="13"/>
        <v>4398.2369562321164</v>
      </c>
      <c r="H109" s="4" t="str">
        <f t="shared" si="14"/>
        <v>No</v>
      </c>
      <c r="I109" s="4" t="str">
        <f t="shared" si="17"/>
        <v/>
      </c>
      <c r="J109" s="1">
        <f t="shared" si="18"/>
        <v>1055706.5424565643</v>
      </c>
      <c r="K109" s="3">
        <f t="shared" si="19"/>
        <v>458340.51531240222</v>
      </c>
      <c r="L109" t="str">
        <f t="shared" si="15"/>
        <v>No</v>
      </c>
      <c r="M109" t="str">
        <f t="shared" si="20"/>
        <v/>
      </c>
      <c r="N109" s="1">
        <f t="shared" si="21"/>
        <v>1474508.542456564</v>
      </c>
      <c r="O109" t="str">
        <f t="shared" si="16"/>
        <v>No</v>
      </c>
      <c r="P109" t="str">
        <f t="shared" si="22"/>
        <v/>
      </c>
      <c r="Q109">
        <f t="shared" si="24"/>
        <v>9</v>
      </c>
    </row>
    <row r="110" spans="1:17" x14ac:dyDescent="0.2">
      <c r="B110">
        <f t="shared" si="23"/>
        <v>8</v>
      </c>
      <c r="C110">
        <v>105</v>
      </c>
      <c r="D110" s="1">
        <f>Summary!$C$25</f>
        <v>8347.2363707649274</v>
      </c>
      <c r="E110" s="1">
        <f>Summary!$C$26*(1+Summary!$C$18)^'Time series'!B110</f>
        <v>1956.0235598500064</v>
      </c>
      <c r="F110" s="3">
        <f>(52*Summary!$C$14/12)*((1+Summary!$C$19)^'Time series'!B110)</f>
        <v>5905.0229743828168</v>
      </c>
      <c r="G110" s="1">
        <f t="shared" si="13"/>
        <v>4398.2369562321164</v>
      </c>
      <c r="H110" s="4" t="str">
        <f t="shared" si="14"/>
        <v>No</v>
      </c>
      <c r="I110" s="4" t="str">
        <f t="shared" si="17"/>
        <v/>
      </c>
      <c r="J110" s="1">
        <f t="shared" si="18"/>
        <v>1066009.8023871791</v>
      </c>
      <c r="K110" s="3">
        <f t="shared" si="19"/>
        <v>464245.53828678501</v>
      </c>
      <c r="L110" t="str">
        <f t="shared" si="15"/>
        <v>No</v>
      </c>
      <c r="M110" t="str">
        <f t="shared" si="20"/>
        <v/>
      </c>
      <c r="N110" s="1">
        <f t="shared" si="21"/>
        <v>1484811.8023871789</v>
      </c>
      <c r="O110" t="str">
        <f t="shared" si="16"/>
        <v>No</v>
      </c>
      <c r="P110" t="str">
        <f t="shared" si="22"/>
        <v/>
      </c>
      <c r="Q110">
        <f t="shared" si="24"/>
        <v>9</v>
      </c>
    </row>
    <row r="111" spans="1:17" x14ac:dyDescent="0.2">
      <c r="B111">
        <f t="shared" si="23"/>
        <v>8</v>
      </c>
      <c r="C111">
        <v>106</v>
      </c>
      <c r="D111" s="1">
        <f>Summary!$C$25</f>
        <v>8347.2363707649274</v>
      </c>
      <c r="E111" s="1">
        <f>Summary!$C$26*(1+Summary!$C$18)^'Time series'!B111</f>
        <v>1956.0235598500064</v>
      </c>
      <c r="F111" s="3">
        <f>(52*Summary!$C$14/12)*((1+Summary!$C$19)^'Time series'!B111)</f>
        <v>5905.0229743828168</v>
      </c>
      <c r="G111" s="1">
        <f t="shared" si="13"/>
        <v>4398.2369562321164</v>
      </c>
      <c r="H111" s="4" t="str">
        <f t="shared" si="14"/>
        <v>No</v>
      </c>
      <c r="I111" s="4" t="str">
        <f t="shared" si="17"/>
        <v/>
      </c>
      <c r="J111" s="1">
        <f t="shared" si="18"/>
        <v>1076313.062317794</v>
      </c>
      <c r="K111" s="3">
        <f t="shared" si="19"/>
        <v>470150.56126116781</v>
      </c>
      <c r="L111" t="str">
        <f t="shared" si="15"/>
        <v>No</v>
      </c>
      <c r="M111" t="str">
        <f t="shared" si="20"/>
        <v/>
      </c>
      <c r="N111" s="1">
        <f t="shared" si="21"/>
        <v>1495115.0623177937</v>
      </c>
      <c r="O111" t="str">
        <f t="shared" si="16"/>
        <v>No</v>
      </c>
      <c r="P111" t="str">
        <f t="shared" si="22"/>
        <v/>
      </c>
      <c r="Q111">
        <f t="shared" si="24"/>
        <v>9</v>
      </c>
    </row>
    <row r="112" spans="1:17" x14ac:dyDescent="0.2">
      <c r="B112">
        <f t="shared" si="23"/>
        <v>8</v>
      </c>
      <c r="C112">
        <v>107</v>
      </c>
      <c r="D112" s="1">
        <f>Summary!$C$25</f>
        <v>8347.2363707649274</v>
      </c>
      <c r="E112" s="1">
        <f>Summary!$C$26*(1+Summary!$C$18)^'Time series'!B112</f>
        <v>1956.0235598500064</v>
      </c>
      <c r="F112" s="3">
        <f>(52*Summary!$C$14/12)*((1+Summary!$C$19)^'Time series'!B112)</f>
        <v>5905.0229743828168</v>
      </c>
      <c r="G112" s="1">
        <f t="shared" si="13"/>
        <v>4398.2369562321164</v>
      </c>
      <c r="H112" s="4" t="str">
        <f t="shared" si="14"/>
        <v>No</v>
      </c>
      <c r="I112" s="4" t="str">
        <f t="shared" si="17"/>
        <v/>
      </c>
      <c r="J112" s="1">
        <f t="shared" si="18"/>
        <v>1086616.3222484088</v>
      </c>
      <c r="K112" s="3">
        <f t="shared" si="19"/>
        <v>476055.5842355506</v>
      </c>
      <c r="L112" t="str">
        <f t="shared" si="15"/>
        <v>No</v>
      </c>
      <c r="M112" t="str">
        <f t="shared" si="20"/>
        <v/>
      </c>
      <c r="N112" s="1">
        <f t="shared" si="21"/>
        <v>1505418.3222484086</v>
      </c>
      <c r="O112" t="str">
        <f t="shared" si="16"/>
        <v>No</v>
      </c>
      <c r="P112" t="str">
        <f t="shared" si="22"/>
        <v/>
      </c>
      <c r="Q112">
        <f t="shared" si="24"/>
        <v>9</v>
      </c>
    </row>
    <row r="113" spans="1:17" x14ac:dyDescent="0.2">
      <c r="B113">
        <f t="shared" si="23"/>
        <v>8</v>
      </c>
      <c r="C113">
        <v>108</v>
      </c>
      <c r="D113" s="1">
        <f>Summary!$C$25</f>
        <v>8347.2363707649274</v>
      </c>
      <c r="E113" s="1">
        <f>Summary!$C$26*(1+Summary!$C$18)^'Time series'!B113</f>
        <v>1956.0235598500064</v>
      </c>
      <c r="F113" s="3">
        <f>(52*Summary!$C$14/12)*((1+Summary!$C$19)^'Time series'!B113)</f>
        <v>5905.0229743828168</v>
      </c>
      <c r="G113" s="1">
        <f t="shared" si="13"/>
        <v>4398.2369562321164</v>
      </c>
      <c r="H113" s="4" t="str">
        <f t="shared" si="14"/>
        <v>No</v>
      </c>
      <c r="I113" s="4" t="str">
        <f t="shared" si="17"/>
        <v/>
      </c>
      <c r="J113" s="1">
        <f t="shared" si="18"/>
        <v>1096919.5821790237</v>
      </c>
      <c r="K113" s="3">
        <f t="shared" si="19"/>
        <v>481960.6072099334</v>
      </c>
      <c r="L113" t="str">
        <f t="shared" si="15"/>
        <v>No</v>
      </c>
      <c r="M113" t="str">
        <f t="shared" si="20"/>
        <v/>
      </c>
      <c r="N113" s="1">
        <f t="shared" si="21"/>
        <v>1515721.5821790234</v>
      </c>
      <c r="O113" t="str">
        <f t="shared" si="16"/>
        <v>No</v>
      </c>
      <c r="P113" t="str">
        <f t="shared" si="22"/>
        <v/>
      </c>
      <c r="Q113">
        <f t="shared" si="24"/>
        <v>9</v>
      </c>
    </row>
    <row r="114" spans="1:17" x14ac:dyDescent="0.2">
      <c r="A114">
        <f>B114+1</f>
        <v>10</v>
      </c>
      <c r="B114">
        <f t="shared" si="23"/>
        <v>9</v>
      </c>
      <c r="C114">
        <v>109</v>
      </c>
      <c r="D114" s="1">
        <f>Summary!$C$25</f>
        <v>8347.2363707649274</v>
      </c>
      <c r="E114" s="1">
        <f>Summary!$C$26*(1+Summary!$C$18)^'Time series'!B114</f>
        <v>1995.1440310470066</v>
      </c>
      <c r="F114" s="3">
        <f>(52*Summary!$C$14/12)*((1+Summary!$C$19)^'Time series'!B114)</f>
        <v>6362.6622548974856</v>
      </c>
      <c r="G114" s="1">
        <f t="shared" si="13"/>
        <v>3979.718146914448</v>
      </c>
      <c r="H114" s="4" t="str">
        <f t="shared" si="14"/>
        <v>No</v>
      </c>
      <c r="I114" s="4" t="str">
        <f t="shared" si="17"/>
        <v/>
      </c>
      <c r="J114" s="1">
        <f t="shared" si="18"/>
        <v>1107261.9625808357</v>
      </c>
      <c r="K114" s="3">
        <f t="shared" si="19"/>
        <v>488323.26946483087</v>
      </c>
      <c r="L114" t="str">
        <f t="shared" si="15"/>
        <v>No</v>
      </c>
      <c r="M114" t="str">
        <f t="shared" si="20"/>
        <v/>
      </c>
      <c r="N114" s="1">
        <f t="shared" si="21"/>
        <v>1526063.9625808354</v>
      </c>
      <c r="O114" t="str">
        <f t="shared" si="16"/>
        <v>No</v>
      </c>
      <c r="P114" t="str">
        <f t="shared" si="22"/>
        <v/>
      </c>
      <c r="Q114">
        <f t="shared" si="24"/>
        <v>10</v>
      </c>
    </row>
    <row r="115" spans="1:17" x14ac:dyDescent="0.2">
      <c r="B115">
        <f t="shared" si="23"/>
        <v>9</v>
      </c>
      <c r="C115">
        <v>110</v>
      </c>
      <c r="D115" s="1">
        <f>Summary!$C$25</f>
        <v>8347.2363707649274</v>
      </c>
      <c r="E115" s="1">
        <f>Summary!$C$26*(1+Summary!$C$18)^'Time series'!B115</f>
        <v>1995.1440310470066</v>
      </c>
      <c r="F115" s="3">
        <f>(52*Summary!$C$14/12)*((1+Summary!$C$19)^'Time series'!B115)</f>
        <v>6362.6622548974856</v>
      </c>
      <c r="G115" s="1">
        <f t="shared" si="13"/>
        <v>3979.718146914448</v>
      </c>
      <c r="H115" s="4" t="str">
        <f t="shared" si="14"/>
        <v>No</v>
      </c>
      <c r="I115" s="4" t="str">
        <f t="shared" si="17"/>
        <v/>
      </c>
      <c r="J115" s="1">
        <f t="shared" si="18"/>
        <v>1117604.3429826477</v>
      </c>
      <c r="K115" s="3">
        <f t="shared" si="19"/>
        <v>494685.93171972834</v>
      </c>
      <c r="L115" t="str">
        <f t="shared" si="15"/>
        <v>No</v>
      </c>
      <c r="M115" t="str">
        <f t="shared" si="20"/>
        <v/>
      </c>
      <c r="N115" s="1">
        <f t="shared" si="21"/>
        <v>1536406.3429826475</v>
      </c>
      <c r="O115" t="str">
        <f t="shared" si="16"/>
        <v>No</v>
      </c>
      <c r="P115" t="str">
        <f t="shared" si="22"/>
        <v/>
      </c>
      <c r="Q115">
        <f t="shared" si="24"/>
        <v>10</v>
      </c>
    </row>
    <row r="116" spans="1:17" x14ac:dyDescent="0.2">
      <c r="B116">
        <f t="shared" si="23"/>
        <v>9</v>
      </c>
      <c r="C116">
        <v>111</v>
      </c>
      <c r="D116" s="1">
        <f>Summary!$C$25</f>
        <v>8347.2363707649274</v>
      </c>
      <c r="E116" s="1">
        <f>Summary!$C$26*(1+Summary!$C$18)^'Time series'!B116</f>
        <v>1995.1440310470066</v>
      </c>
      <c r="F116" s="3">
        <f>(52*Summary!$C$14/12)*((1+Summary!$C$19)^'Time series'!B116)</f>
        <v>6362.6622548974856</v>
      </c>
      <c r="G116" s="1">
        <f t="shared" si="13"/>
        <v>3979.718146914448</v>
      </c>
      <c r="H116" s="4" t="str">
        <f t="shared" si="14"/>
        <v>No</v>
      </c>
      <c r="I116" s="4" t="str">
        <f t="shared" si="17"/>
        <v/>
      </c>
      <c r="J116" s="1">
        <f t="shared" si="18"/>
        <v>1127946.7233844597</v>
      </c>
      <c r="K116" s="3">
        <f t="shared" si="19"/>
        <v>501048.59397462581</v>
      </c>
      <c r="L116" t="str">
        <f t="shared" si="15"/>
        <v>No</v>
      </c>
      <c r="M116" t="str">
        <f t="shared" si="20"/>
        <v/>
      </c>
      <c r="N116" s="1">
        <f t="shared" si="21"/>
        <v>1546748.7233844595</v>
      </c>
      <c r="O116" t="str">
        <f t="shared" si="16"/>
        <v>No</v>
      </c>
      <c r="P116" t="str">
        <f t="shared" si="22"/>
        <v/>
      </c>
      <c r="Q116">
        <f t="shared" si="24"/>
        <v>10</v>
      </c>
    </row>
    <row r="117" spans="1:17" x14ac:dyDescent="0.2">
      <c r="B117">
        <f t="shared" si="23"/>
        <v>9</v>
      </c>
      <c r="C117">
        <v>112</v>
      </c>
      <c r="D117" s="1">
        <f>Summary!$C$25</f>
        <v>8347.2363707649274</v>
      </c>
      <c r="E117" s="1">
        <f>Summary!$C$26*(1+Summary!$C$18)^'Time series'!B117</f>
        <v>1995.1440310470066</v>
      </c>
      <c r="F117" s="3">
        <f>(52*Summary!$C$14/12)*((1+Summary!$C$19)^'Time series'!B117)</f>
        <v>6362.6622548974856</v>
      </c>
      <c r="G117" s="1">
        <f t="shared" si="13"/>
        <v>3979.718146914448</v>
      </c>
      <c r="H117" s="4" t="str">
        <f t="shared" si="14"/>
        <v>No</v>
      </c>
      <c r="I117" s="4" t="str">
        <f t="shared" si="17"/>
        <v/>
      </c>
      <c r="J117" s="1">
        <f t="shared" si="18"/>
        <v>1138289.1037862718</v>
      </c>
      <c r="K117" s="3">
        <f t="shared" si="19"/>
        <v>507411.25622952328</v>
      </c>
      <c r="L117" t="str">
        <f t="shared" si="15"/>
        <v>No</v>
      </c>
      <c r="M117" t="str">
        <f t="shared" si="20"/>
        <v/>
      </c>
      <c r="N117" s="1">
        <f t="shared" si="21"/>
        <v>1557091.1037862715</v>
      </c>
      <c r="O117" t="str">
        <f t="shared" si="16"/>
        <v>No</v>
      </c>
      <c r="P117" t="str">
        <f t="shared" si="22"/>
        <v/>
      </c>
      <c r="Q117">
        <f t="shared" si="24"/>
        <v>10</v>
      </c>
    </row>
    <row r="118" spans="1:17" x14ac:dyDescent="0.2">
      <c r="B118">
        <f t="shared" si="23"/>
        <v>9</v>
      </c>
      <c r="C118">
        <v>113</v>
      </c>
      <c r="D118" s="1">
        <f>Summary!$C$25</f>
        <v>8347.2363707649274</v>
      </c>
      <c r="E118" s="1">
        <f>Summary!$C$26*(1+Summary!$C$18)^'Time series'!B118</f>
        <v>1995.1440310470066</v>
      </c>
      <c r="F118" s="3">
        <f>(52*Summary!$C$14/12)*((1+Summary!$C$19)^'Time series'!B118)</f>
        <v>6362.6622548974856</v>
      </c>
      <c r="G118" s="1">
        <f t="shared" si="13"/>
        <v>3979.718146914448</v>
      </c>
      <c r="H118" s="4" t="str">
        <f t="shared" si="14"/>
        <v>No</v>
      </c>
      <c r="I118" s="4" t="str">
        <f t="shared" si="17"/>
        <v/>
      </c>
      <c r="J118" s="1">
        <f t="shared" si="18"/>
        <v>1148631.4841880838</v>
      </c>
      <c r="K118" s="3">
        <f t="shared" si="19"/>
        <v>513773.91848442075</v>
      </c>
      <c r="L118" t="str">
        <f t="shared" si="15"/>
        <v>No</v>
      </c>
      <c r="M118" t="str">
        <f t="shared" si="20"/>
        <v/>
      </c>
      <c r="N118" s="1">
        <f t="shared" si="21"/>
        <v>1567433.4841880836</v>
      </c>
      <c r="O118" t="str">
        <f t="shared" si="16"/>
        <v>No</v>
      </c>
      <c r="P118" t="str">
        <f t="shared" si="22"/>
        <v/>
      </c>
      <c r="Q118">
        <f t="shared" si="24"/>
        <v>10</v>
      </c>
    </row>
    <row r="119" spans="1:17" x14ac:dyDescent="0.2">
      <c r="B119">
        <f t="shared" si="23"/>
        <v>9</v>
      </c>
      <c r="C119">
        <v>114</v>
      </c>
      <c r="D119" s="1">
        <f>Summary!$C$25</f>
        <v>8347.2363707649274</v>
      </c>
      <c r="E119" s="1">
        <f>Summary!$C$26*(1+Summary!$C$18)^'Time series'!B119</f>
        <v>1995.1440310470066</v>
      </c>
      <c r="F119" s="3">
        <f>(52*Summary!$C$14/12)*((1+Summary!$C$19)^'Time series'!B119)</f>
        <v>6362.6622548974856</v>
      </c>
      <c r="G119" s="1">
        <f t="shared" si="13"/>
        <v>3979.718146914448</v>
      </c>
      <c r="H119" s="4" t="str">
        <f t="shared" si="14"/>
        <v>No</v>
      </c>
      <c r="I119" s="4" t="str">
        <f t="shared" si="17"/>
        <v/>
      </c>
      <c r="J119" s="1">
        <f t="shared" si="18"/>
        <v>1158973.8645898958</v>
      </c>
      <c r="K119" s="3">
        <f t="shared" si="19"/>
        <v>520136.58073931822</v>
      </c>
      <c r="L119" t="str">
        <f t="shared" si="15"/>
        <v>No</v>
      </c>
      <c r="M119" t="str">
        <f t="shared" si="20"/>
        <v/>
      </c>
      <c r="N119" s="1">
        <f t="shared" si="21"/>
        <v>1577775.8645898956</v>
      </c>
      <c r="O119" t="str">
        <f t="shared" si="16"/>
        <v>No</v>
      </c>
      <c r="P119" t="str">
        <f t="shared" si="22"/>
        <v/>
      </c>
      <c r="Q119">
        <f t="shared" si="24"/>
        <v>10</v>
      </c>
    </row>
    <row r="120" spans="1:17" x14ac:dyDescent="0.2">
      <c r="B120">
        <f t="shared" si="23"/>
        <v>9</v>
      </c>
      <c r="C120">
        <v>115</v>
      </c>
      <c r="D120" s="1">
        <f>Summary!$C$25</f>
        <v>8347.2363707649274</v>
      </c>
      <c r="E120" s="1">
        <f>Summary!$C$26*(1+Summary!$C$18)^'Time series'!B120</f>
        <v>1995.1440310470066</v>
      </c>
      <c r="F120" s="3">
        <f>(52*Summary!$C$14/12)*((1+Summary!$C$19)^'Time series'!B120)</f>
        <v>6362.6622548974856</v>
      </c>
      <c r="G120" s="1">
        <f t="shared" si="13"/>
        <v>3979.718146914448</v>
      </c>
      <c r="H120" s="4" t="str">
        <f t="shared" si="14"/>
        <v>No</v>
      </c>
      <c r="I120" s="4" t="str">
        <f t="shared" si="17"/>
        <v/>
      </c>
      <c r="J120" s="1">
        <f t="shared" si="18"/>
        <v>1169316.2449917078</v>
      </c>
      <c r="K120" s="3">
        <f t="shared" si="19"/>
        <v>526499.24299421569</v>
      </c>
      <c r="L120" t="str">
        <f t="shared" si="15"/>
        <v>No</v>
      </c>
      <c r="M120" t="str">
        <f t="shared" si="20"/>
        <v/>
      </c>
      <c r="N120" s="1">
        <f t="shared" si="21"/>
        <v>1588118.2449917076</v>
      </c>
      <c r="O120" t="str">
        <f t="shared" si="16"/>
        <v>No</v>
      </c>
      <c r="P120" t="str">
        <f t="shared" si="22"/>
        <v/>
      </c>
      <c r="Q120">
        <f t="shared" si="24"/>
        <v>10</v>
      </c>
    </row>
    <row r="121" spans="1:17" x14ac:dyDescent="0.2">
      <c r="B121">
        <f t="shared" si="23"/>
        <v>9</v>
      </c>
      <c r="C121">
        <v>116</v>
      </c>
      <c r="D121" s="1">
        <f>Summary!$C$25</f>
        <v>8347.2363707649274</v>
      </c>
      <c r="E121" s="1">
        <f>Summary!$C$26*(1+Summary!$C$18)^'Time series'!B121</f>
        <v>1995.1440310470066</v>
      </c>
      <c r="F121" s="3">
        <f>(52*Summary!$C$14/12)*((1+Summary!$C$19)^'Time series'!B121)</f>
        <v>6362.6622548974856</v>
      </c>
      <c r="G121" s="1">
        <f t="shared" si="13"/>
        <v>3979.718146914448</v>
      </c>
      <c r="H121" s="4" t="str">
        <f t="shared" si="14"/>
        <v>No</v>
      </c>
      <c r="I121" s="4" t="str">
        <f t="shared" si="17"/>
        <v/>
      </c>
      <c r="J121" s="1">
        <f t="shared" si="18"/>
        <v>1179658.6253935199</v>
      </c>
      <c r="K121" s="3">
        <f t="shared" si="19"/>
        <v>532861.90524911322</v>
      </c>
      <c r="L121" t="str">
        <f t="shared" si="15"/>
        <v>No</v>
      </c>
      <c r="M121" t="str">
        <f t="shared" si="20"/>
        <v/>
      </c>
      <c r="N121" s="1">
        <f t="shared" si="21"/>
        <v>1598460.6253935196</v>
      </c>
      <c r="O121" t="str">
        <f t="shared" si="16"/>
        <v>No</v>
      </c>
      <c r="P121" t="str">
        <f t="shared" si="22"/>
        <v/>
      </c>
      <c r="Q121">
        <f t="shared" si="24"/>
        <v>10</v>
      </c>
    </row>
    <row r="122" spans="1:17" x14ac:dyDescent="0.2">
      <c r="B122">
        <f t="shared" si="23"/>
        <v>9</v>
      </c>
      <c r="C122">
        <v>117</v>
      </c>
      <c r="D122" s="1">
        <f>Summary!$C$25</f>
        <v>8347.2363707649274</v>
      </c>
      <c r="E122" s="1">
        <f>Summary!$C$26*(1+Summary!$C$18)^'Time series'!B122</f>
        <v>1995.1440310470066</v>
      </c>
      <c r="F122" s="3">
        <f>(52*Summary!$C$14/12)*((1+Summary!$C$19)^'Time series'!B122)</f>
        <v>6362.6622548974856</v>
      </c>
      <c r="G122" s="1">
        <f t="shared" si="13"/>
        <v>3979.718146914448</v>
      </c>
      <c r="H122" s="4" t="str">
        <f t="shared" si="14"/>
        <v>No</v>
      </c>
      <c r="I122" s="4" t="str">
        <f t="shared" si="17"/>
        <v/>
      </c>
      <c r="J122" s="1">
        <f t="shared" si="18"/>
        <v>1190001.0057953319</v>
      </c>
      <c r="K122" s="3">
        <f t="shared" si="19"/>
        <v>539224.56750401075</v>
      </c>
      <c r="L122" t="str">
        <f t="shared" si="15"/>
        <v>No</v>
      </c>
      <c r="M122" t="str">
        <f t="shared" si="20"/>
        <v/>
      </c>
      <c r="N122" s="1">
        <f t="shared" si="21"/>
        <v>1608803.0057953317</v>
      </c>
      <c r="O122" t="str">
        <f t="shared" si="16"/>
        <v>No</v>
      </c>
      <c r="P122" t="str">
        <f t="shared" si="22"/>
        <v/>
      </c>
      <c r="Q122">
        <f t="shared" si="24"/>
        <v>10</v>
      </c>
    </row>
    <row r="123" spans="1:17" x14ac:dyDescent="0.2">
      <c r="B123">
        <f t="shared" si="23"/>
        <v>9</v>
      </c>
      <c r="C123">
        <v>118</v>
      </c>
      <c r="D123" s="1">
        <f>Summary!$C$25</f>
        <v>8347.2363707649274</v>
      </c>
      <c r="E123" s="1">
        <f>Summary!$C$26*(1+Summary!$C$18)^'Time series'!B123</f>
        <v>1995.1440310470066</v>
      </c>
      <c r="F123" s="3">
        <f>(52*Summary!$C$14/12)*((1+Summary!$C$19)^'Time series'!B123)</f>
        <v>6362.6622548974856</v>
      </c>
      <c r="G123" s="1">
        <f t="shared" si="13"/>
        <v>3979.718146914448</v>
      </c>
      <c r="H123" s="4" t="str">
        <f t="shared" si="14"/>
        <v>No</v>
      </c>
      <c r="I123" s="4" t="str">
        <f t="shared" si="17"/>
        <v/>
      </c>
      <c r="J123" s="1">
        <f t="shared" si="18"/>
        <v>1200343.3861971439</v>
      </c>
      <c r="K123" s="3">
        <f t="shared" si="19"/>
        <v>545587.22975890827</v>
      </c>
      <c r="L123" t="str">
        <f t="shared" si="15"/>
        <v>No</v>
      </c>
      <c r="M123" t="str">
        <f t="shared" si="20"/>
        <v/>
      </c>
      <c r="N123" s="1">
        <f t="shared" si="21"/>
        <v>1619145.3861971437</v>
      </c>
      <c r="O123" t="str">
        <f t="shared" si="16"/>
        <v>No</v>
      </c>
      <c r="P123" t="str">
        <f t="shared" si="22"/>
        <v/>
      </c>
      <c r="Q123">
        <f t="shared" si="24"/>
        <v>10</v>
      </c>
    </row>
    <row r="124" spans="1:17" x14ac:dyDescent="0.2">
      <c r="B124">
        <f t="shared" si="23"/>
        <v>9</v>
      </c>
      <c r="C124">
        <v>119</v>
      </c>
      <c r="D124" s="1">
        <f>Summary!$C$25</f>
        <v>8347.2363707649274</v>
      </c>
      <c r="E124" s="1">
        <f>Summary!$C$26*(1+Summary!$C$18)^'Time series'!B124</f>
        <v>1995.1440310470066</v>
      </c>
      <c r="F124" s="3">
        <f>(52*Summary!$C$14/12)*((1+Summary!$C$19)^'Time series'!B124)</f>
        <v>6362.6622548974856</v>
      </c>
      <c r="G124" s="1">
        <f t="shared" si="13"/>
        <v>3979.718146914448</v>
      </c>
      <c r="H124" s="4" t="str">
        <f t="shared" si="14"/>
        <v>No</v>
      </c>
      <c r="I124" s="4" t="str">
        <f t="shared" si="17"/>
        <v/>
      </c>
      <c r="J124" s="1">
        <f t="shared" si="18"/>
        <v>1210685.766598956</v>
      </c>
      <c r="K124" s="3">
        <f t="shared" si="19"/>
        <v>551949.8920138058</v>
      </c>
      <c r="L124" t="str">
        <f t="shared" si="15"/>
        <v>No</v>
      </c>
      <c r="M124" t="str">
        <f t="shared" si="20"/>
        <v/>
      </c>
      <c r="N124" s="1">
        <f t="shared" si="21"/>
        <v>1629487.7665989557</v>
      </c>
      <c r="O124" t="str">
        <f t="shared" si="16"/>
        <v>No</v>
      </c>
      <c r="P124" t="str">
        <f t="shared" si="22"/>
        <v/>
      </c>
      <c r="Q124">
        <f t="shared" si="24"/>
        <v>10</v>
      </c>
    </row>
    <row r="125" spans="1:17" x14ac:dyDescent="0.2">
      <c r="B125">
        <f t="shared" si="23"/>
        <v>9</v>
      </c>
      <c r="C125">
        <v>120</v>
      </c>
      <c r="D125" s="1">
        <f>Summary!$C$25</f>
        <v>8347.2363707649274</v>
      </c>
      <c r="E125" s="1">
        <f>Summary!$C$26*(1+Summary!$C$18)^'Time series'!B125</f>
        <v>1995.1440310470066</v>
      </c>
      <c r="F125" s="3">
        <f>(52*Summary!$C$14/12)*((1+Summary!$C$19)^'Time series'!B125)</f>
        <v>6362.6622548974856</v>
      </c>
      <c r="G125" s="1">
        <f t="shared" si="13"/>
        <v>3979.718146914448</v>
      </c>
      <c r="H125" s="4" t="str">
        <f t="shared" si="14"/>
        <v>No</v>
      </c>
      <c r="I125" s="4" t="str">
        <f t="shared" si="17"/>
        <v/>
      </c>
      <c r="J125" s="1">
        <f t="shared" si="18"/>
        <v>1221028.147000768</v>
      </c>
      <c r="K125" s="3">
        <f t="shared" si="19"/>
        <v>558312.55426870333</v>
      </c>
      <c r="L125" t="str">
        <f t="shared" si="15"/>
        <v>No</v>
      </c>
      <c r="M125" t="str">
        <f t="shared" si="20"/>
        <v/>
      </c>
      <c r="N125" s="1">
        <f t="shared" si="21"/>
        <v>1639830.1470007678</v>
      </c>
      <c r="O125" t="str">
        <f t="shared" si="16"/>
        <v>No</v>
      </c>
      <c r="P125" t="str">
        <f t="shared" si="22"/>
        <v/>
      </c>
      <c r="Q125">
        <f t="shared" si="24"/>
        <v>10</v>
      </c>
    </row>
    <row r="126" spans="1:17" x14ac:dyDescent="0.2">
      <c r="A126">
        <f>B126+1</f>
        <v>11</v>
      </c>
      <c r="B126">
        <f t="shared" si="23"/>
        <v>10</v>
      </c>
      <c r="C126">
        <v>121</v>
      </c>
      <c r="D126" s="1">
        <f>Summary!$C$25</f>
        <v>8347.2363707649274</v>
      </c>
      <c r="E126" s="1">
        <f>Summary!$C$26*(1+Summary!$C$18)^'Time series'!B126</f>
        <v>2035.0469116679469</v>
      </c>
      <c r="F126" s="3">
        <f>(52*Summary!$C$14/12)*((1+Summary!$C$19)^'Time series'!B126)</f>
        <v>6855.76857965204</v>
      </c>
      <c r="G126" s="1">
        <f t="shared" si="13"/>
        <v>3526.5147027808343</v>
      </c>
      <c r="H126" s="4" t="str">
        <f t="shared" si="14"/>
        <v>No</v>
      </c>
      <c r="I126" s="4" t="str">
        <f t="shared" si="17"/>
        <v/>
      </c>
      <c r="J126" s="1">
        <f t="shared" si="18"/>
        <v>1231410.4302832009</v>
      </c>
      <c r="K126" s="3">
        <f t="shared" si="19"/>
        <v>565168.3228483554</v>
      </c>
      <c r="L126" t="str">
        <f t="shared" si="15"/>
        <v>No</v>
      </c>
      <c r="M126" t="str">
        <f t="shared" si="20"/>
        <v/>
      </c>
      <c r="N126" s="1">
        <f t="shared" si="21"/>
        <v>1650212.4302832007</v>
      </c>
      <c r="O126" t="str">
        <f t="shared" si="16"/>
        <v>No</v>
      </c>
      <c r="P126" t="str">
        <f t="shared" si="22"/>
        <v/>
      </c>
      <c r="Q126">
        <f t="shared" si="24"/>
        <v>11</v>
      </c>
    </row>
    <row r="127" spans="1:17" x14ac:dyDescent="0.2">
      <c r="B127">
        <f t="shared" si="23"/>
        <v>10</v>
      </c>
      <c r="C127">
        <v>122</v>
      </c>
      <c r="D127" s="1">
        <f>Summary!$C$25</f>
        <v>8347.2363707649274</v>
      </c>
      <c r="E127" s="1">
        <f>Summary!$C$26*(1+Summary!$C$18)^'Time series'!B127</f>
        <v>2035.0469116679469</v>
      </c>
      <c r="F127" s="3">
        <f>(52*Summary!$C$14/12)*((1+Summary!$C$19)^'Time series'!B127)</f>
        <v>6855.76857965204</v>
      </c>
      <c r="G127" s="1">
        <f t="shared" si="13"/>
        <v>3526.5147027808343</v>
      </c>
      <c r="H127" s="4" t="str">
        <f t="shared" si="14"/>
        <v>No</v>
      </c>
      <c r="I127" s="4" t="str">
        <f t="shared" si="17"/>
        <v/>
      </c>
      <c r="J127" s="1">
        <f t="shared" si="18"/>
        <v>1241792.7135656339</v>
      </c>
      <c r="K127" s="3">
        <f t="shared" si="19"/>
        <v>572024.09142800746</v>
      </c>
      <c r="L127" t="str">
        <f t="shared" si="15"/>
        <v>No</v>
      </c>
      <c r="M127" t="str">
        <f t="shared" si="20"/>
        <v/>
      </c>
      <c r="N127" s="1">
        <f t="shared" si="21"/>
        <v>1660594.7135656336</v>
      </c>
      <c r="O127" t="str">
        <f t="shared" si="16"/>
        <v>No</v>
      </c>
      <c r="P127" t="str">
        <f t="shared" si="22"/>
        <v/>
      </c>
      <c r="Q127">
        <f t="shared" si="24"/>
        <v>11</v>
      </c>
    </row>
    <row r="128" spans="1:17" x14ac:dyDescent="0.2">
      <c r="B128">
        <f t="shared" si="23"/>
        <v>10</v>
      </c>
      <c r="C128">
        <v>123</v>
      </c>
      <c r="D128" s="1">
        <f>Summary!$C$25</f>
        <v>8347.2363707649274</v>
      </c>
      <c r="E128" s="1">
        <f>Summary!$C$26*(1+Summary!$C$18)^'Time series'!B128</f>
        <v>2035.0469116679469</v>
      </c>
      <c r="F128" s="3">
        <f>(52*Summary!$C$14/12)*((1+Summary!$C$19)^'Time series'!B128)</f>
        <v>6855.76857965204</v>
      </c>
      <c r="G128" s="1">
        <f t="shared" si="13"/>
        <v>3526.5147027808343</v>
      </c>
      <c r="H128" s="4" t="str">
        <f t="shared" si="14"/>
        <v>No</v>
      </c>
      <c r="I128" s="4" t="str">
        <f t="shared" si="17"/>
        <v/>
      </c>
      <c r="J128" s="1">
        <f t="shared" si="18"/>
        <v>1252174.9968480668</v>
      </c>
      <c r="K128" s="3">
        <f t="shared" si="19"/>
        <v>578879.86000765953</v>
      </c>
      <c r="L128" t="str">
        <f t="shared" si="15"/>
        <v>No</v>
      </c>
      <c r="M128" t="str">
        <f t="shared" si="20"/>
        <v/>
      </c>
      <c r="N128" s="1">
        <f t="shared" si="21"/>
        <v>1670976.9968480666</v>
      </c>
      <c r="O128" t="str">
        <f t="shared" si="16"/>
        <v>No</v>
      </c>
      <c r="P128" t="str">
        <f t="shared" si="22"/>
        <v/>
      </c>
      <c r="Q128">
        <f t="shared" si="24"/>
        <v>11</v>
      </c>
    </row>
    <row r="129" spans="1:17" x14ac:dyDescent="0.2">
      <c r="B129">
        <f t="shared" si="23"/>
        <v>10</v>
      </c>
      <c r="C129">
        <v>124</v>
      </c>
      <c r="D129" s="1">
        <f>Summary!$C$25</f>
        <v>8347.2363707649274</v>
      </c>
      <c r="E129" s="1">
        <f>Summary!$C$26*(1+Summary!$C$18)^'Time series'!B129</f>
        <v>2035.0469116679469</v>
      </c>
      <c r="F129" s="3">
        <f>(52*Summary!$C$14/12)*((1+Summary!$C$19)^'Time series'!B129)</f>
        <v>6855.76857965204</v>
      </c>
      <c r="G129" s="1">
        <f t="shared" si="13"/>
        <v>3526.5147027808343</v>
      </c>
      <c r="H129" s="4" t="str">
        <f t="shared" si="14"/>
        <v>No</v>
      </c>
      <c r="I129" s="4" t="str">
        <f t="shared" si="17"/>
        <v/>
      </c>
      <c r="J129" s="1">
        <f t="shared" si="18"/>
        <v>1262557.2801304997</v>
      </c>
      <c r="K129" s="3">
        <f t="shared" si="19"/>
        <v>585735.6285873116</v>
      </c>
      <c r="L129" t="str">
        <f t="shared" si="15"/>
        <v>No</v>
      </c>
      <c r="M129" t="str">
        <f t="shared" si="20"/>
        <v/>
      </c>
      <c r="N129" s="1">
        <f t="shared" si="21"/>
        <v>1681359.2801304995</v>
      </c>
      <c r="O129" t="str">
        <f t="shared" si="16"/>
        <v>No</v>
      </c>
      <c r="P129" t="str">
        <f t="shared" si="22"/>
        <v/>
      </c>
      <c r="Q129">
        <f t="shared" si="24"/>
        <v>11</v>
      </c>
    </row>
    <row r="130" spans="1:17" x14ac:dyDescent="0.2">
      <c r="B130">
        <f t="shared" si="23"/>
        <v>10</v>
      </c>
      <c r="C130">
        <v>125</v>
      </c>
      <c r="D130" s="1">
        <f>Summary!$C$25</f>
        <v>8347.2363707649274</v>
      </c>
      <c r="E130" s="1">
        <f>Summary!$C$26*(1+Summary!$C$18)^'Time series'!B130</f>
        <v>2035.0469116679469</v>
      </c>
      <c r="F130" s="3">
        <f>(52*Summary!$C$14/12)*((1+Summary!$C$19)^'Time series'!B130)</f>
        <v>6855.76857965204</v>
      </c>
      <c r="G130" s="1">
        <f t="shared" si="13"/>
        <v>3526.5147027808343</v>
      </c>
      <c r="H130" s="4" t="str">
        <f t="shared" si="14"/>
        <v>No</v>
      </c>
      <c r="I130" s="4" t="str">
        <f t="shared" si="17"/>
        <v/>
      </c>
      <c r="J130" s="1">
        <f t="shared" si="18"/>
        <v>1272939.5634129327</v>
      </c>
      <c r="K130" s="3">
        <f t="shared" si="19"/>
        <v>592591.39716696367</v>
      </c>
      <c r="L130" t="str">
        <f t="shared" si="15"/>
        <v>No</v>
      </c>
      <c r="M130" t="str">
        <f t="shared" si="20"/>
        <v/>
      </c>
      <c r="N130" s="1">
        <f t="shared" si="21"/>
        <v>1691741.5634129324</v>
      </c>
      <c r="O130" t="str">
        <f t="shared" si="16"/>
        <v>No</v>
      </c>
      <c r="P130" t="str">
        <f t="shared" si="22"/>
        <v/>
      </c>
      <c r="Q130">
        <f t="shared" si="24"/>
        <v>11</v>
      </c>
    </row>
    <row r="131" spans="1:17" x14ac:dyDescent="0.2">
      <c r="B131">
        <f t="shared" si="23"/>
        <v>10</v>
      </c>
      <c r="C131">
        <v>126</v>
      </c>
      <c r="D131" s="1">
        <f>Summary!$C$25</f>
        <v>8347.2363707649274</v>
      </c>
      <c r="E131" s="1">
        <f>Summary!$C$26*(1+Summary!$C$18)^'Time series'!B131</f>
        <v>2035.0469116679469</v>
      </c>
      <c r="F131" s="3">
        <f>(52*Summary!$C$14/12)*((1+Summary!$C$19)^'Time series'!B131)</f>
        <v>6855.76857965204</v>
      </c>
      <c r="G131" s="1">
        <f t="shared" si="13"/>
        <v>3526.5147027808343</v>
      </c>
      <c r="H131" s="4" t="str">
        <f t="shared" si="14"/>
        <v>No</v>
      </c>
      <c r="I131" s="4" t="str">
        <f t="shared" si="17"/>
        <v/>
      </c>
      <c r="J131" s="1">
        <f t="shared" si="18"/>
        <v>1283321.8466953656</v>
      </c>
      <c r="K131" s="3">
        <f t="shared" si="19"/>
        <v>599447.16574661573</v>
      </c>
      <c r="L131" t="str">
        <f t="shared" si="15"/>
        <v>No</v>
      </c>
      <c r="M131" t="str">
        <f t="shared" si="20"/>
        <v/>
      </c>
      <c r="N131" s="1">
        <f t="shared" si="21"/>
        <v>1702123.8466953654</v>
      </c>
      <c r="O131" t="str">
        <f t="shared" si="16"/>
        <v>No</v>
      </c>
      <c r="P131" t="str">
        <f t="shared" si="22"/>
        <v/>
      </c>
      <c r="Q131">
        <f t="shared" si="24"/>
        <v>11</v>
      </c>
    </row>
    <row r="132" spans="1:17" x14ac:dyDescent="0.2">
      <c r="B132">
        <f t="shared" si="23"/>
        <v>10</v>
      </c>
      <c r="C132">
        <v>127</v>
      </c>
      <c r="D132" s="1">
        <f>Summary!$C$25</f>
        <v>8347.2363707649274</v>
      </c>
      <c r="E132" s="1">
        <f>Summary!$C$26*(1+Summary!$C$18)^'Time series'!B132</f>
        <v>2035.0469116679469</v>
      </c>
      <c r="F132" s="3">
        <f>(52*Summary!$C$14/12)*((1+Summary!$C$19)^'Time series'!B132)</f>
        <v>6855.76857965204</v>
      </c>
      <c r="G132" s="1">
        <f t="shared" si="13"/>
        <v>3526.5147027808343</v>
      </c>
      <c r="H132" s="4" t="str">
        <f t="shared" si="14"/>
        <v>No</v>
      </c>
      <c r="I132" s="4" t="str">
        <f t="shared" si="17"/>
        <v/>
      </c>
      <c r="J132" s="1">
        <f t="shared" si="18"/>
        <v>1293704.1299777986</v>
      </c>
      <c r="K132" s="3">
        <f t="shared" si="19"/>
        <v>606302.9343262678</v>
      </c>
      <c r="L132" t="str">
        <f t="shared" si="15"/>
        <v>No</v>
      </c>
      <c r="M132" t="str">
        <f t="shared" si="20"/>
        <v/>
      </c>
      <c r="N132" s="1">
        <f t="shared" si="21"/>
        <v>1712506.1299777983</v>
      </c>
      <c r="O132" t="str">
        <f t="shared" si="16"/>
        <v>No</v>
      </c>
      <c r="P132" t="str">
        <f t="shared" si="22"/>
        <v/>
      </c>
      <c r="Q132">
        <f t="shared" si="24"/>
        <v>11</v>
      </c>
    </row>
    <row r="133" spans="1:17" x14ac:dyDescent="0.2">
      <c r="B133">
        <f t="shared" si="23"/>
        <v>10</v>
      </c>
      <c r="C133">
        <v>128</v>
      </c>
      <c r="D133" s="1">
        <f>Summary!$C$25</f>
        <v>8347.2363707649274</v>
      </c>
      <c r="E133" s="1">
        <f>Summary!$C$26*(1+Summary!$C$18)^'Time series'!B133</f>
        <v>2035.0469116679469</v>
      </c>
      <c r="F133" s="3">
        <f>(52*Summary!$C$14/12)*((1+Summary!$C$19)^'Time series'!B133)</f>
        <v>6855.76857965204</v>
      </c>
      <c r="G133" s="1">
        <f t="shared" si="13"/>
        <v>3526.5147027808343</v>
      </c>
      <c r="H133" s="4" t="str">
        <f t="shared" si="14"/>
        <v>No</v>
      </c>
      <c r="I133" s="4" t="str">
        <f t="shared" si="17"/>
        <v/>
      </c>
      <c r="J133" s="1">
        <f t="shared" si="18"/>
        <v>1304086.4132602315</v>
      </c>
      <c r="K133" s="3">
        <f t="shared" si="19"/>
        <v>613158.70290591987</v>
      </c>
      <c r="L133" t="str">
        <f t="shared" si="15"/>
        <v>No</v>
      </c>
      <c r="M133" t="str">
        <f t="shared" si="20"/>
        <v/>
      </c>
      <c r="N133" s="1">
        <f t="shared" si="21"/>
        <v>1722888.4132602313</v>
      </c>
      <c r="O133" t="str">
        <f t="shared" si="16"/>
        <v>No</v>
      </c>
      <c r="P133" t="str">
        <f t="shared" si="22"/>
        <v/>
      </c>
      <c r="Q133">
        <f t="shared" si="24"/>
        <v>11</v>
      </c>
    </row>
    <row r="134" spans="1:17" x14ac:dyDescent="0.2">
      <c r="B134">
        <f t="shared" si="23"/>
        <v>10</v>
      </c>
      <c r="C134">
        <v>129</v>
      </c>
      <c r="D134" s="1">
        <f>Summary!$C$25</f>
        <v>8347.2363707649274</v>
      </c>
      <c r="E134" s="1">
        <f>Summary!$C$26*(1+Summary!$C$18)^'Time series'!B134</f>
        <v>2035.0469116679469</v>
      </c>
      <c r="F134" s="3">
        <f>(52*Summary!$C$14/12)*((1+Summary!$C$19)^'Time series'!B134)</f>
        <v>6855.76857965204</v>
      </c>
      <c r="G134" s="1">
        <f t="shared" si="13"/>
        <v>3526.5147027808343</v>
      </c>
      <c r="H134" s="4" t="str">
        <f t="shared" si="14"/>
        <v>No</v>
      </c>
      <c r="I134" s="4" t="str">
        <f t="shared" si="17"/>
        <v/>
      </c>
      <c r="J134" s="1">
        <f t="shared" si="18"/>
        <v>1314468.6965426644</v>
      </c>
      <c r="K134" s="3">
        <f t="shared" si="19"/>
        <v>620014.47148557194</v>
      </c>
      <c r="L134" t="str">
        <f t="shared" si="15"/>
        <v>No</v>
      </c>
      <c r="M134" t="str">
        <f t="shared" si="20"/>
        <v/>
      </c>
      <c r="N134" s="1">
        <f t="shared" si="21"/>
        <v>1733270.6965426642</v>
      </c>
      <c r="O134" t="str">
        <f t="shared" si="16"/>
        <v>No</v>
      </c>
      <c r="P134" t="str">
        <f t="shared" si="22"/>
        <v/>
      </c>
      <c r="Q134">
        <f t="shared" si="24"/>
        <v>11</v>
      </c>
    </row>
    <row r="135" spans="1:17" x14ac:dyDescent="0.2">
      <c r="B135">
        <f t="shared" si="23"/>
        <v>10</v>
      </c>
      <c r="C135">
        <v>130</v>
      </c>
      <c r="D135" s="1">
        <f>Summary!$C$25</f>
        <v>8347.2363707649274</v>
      </c>
      <c r="E135" s="1">
        <f>Summary!$C$26*(1+Summary!$C$18)^'Time series'!B135</f>
        <v>2035.0469116679469</v>
      </c>
      <c r="F135" s="3">
        <f>(52*Summary!$C$14/12)*((1+Summary!$C$19)^'Time series'!B135)</f>
        <v>6855.76857965204</v>
      </c>
      <c r="G135" s="1">
        <f t="shared" ref="G135:G198" si="25">D135+E135-F135</f>
        <v>3526.5147027808343</v>
      </c>
      <c r="H135" s="4" t="str">
        <f t="shared" ref="H135:H198" si="26">IF(G135&gt;0,"No","Yes")</f>
        <v>No</v>
      </c>
      <c r="I135" s="4" t="str">
        <f t="shared" si="17"/>
        <v/>
      </c>
      <c r="J135" s="1">
        <f t="shared" si="18"/>
        <v>1324850.9798250974</v>
      </c>
      <c r="K135" s="3">
        <f t="shared" si="19"/>
        <v>626870.240065224</v>
      </c>
      <c r="L135" t="str">
        <f t="shared" ref="L135:L198" si="27">IF(K135&lt;J135,"No","Yes")</f>
        <v>No</v>
      </c>
      <c r="M135" t="str">
        <f t="shared" si="20"/>
        <v/>
      </c>
      <c r="N135" s="1">
        <f t="shared" si="21"/>
        <v>1743652.9798250971</v>
      </c>
      <c r="O135" t="str">
        <f t="shared" ref="O135:O198" si="28">IF(K135&lt;N135,"No","Yes")</f>
        <v>No</v>
      </c>
      <c r="P135" t="str">
        <f t="shared" si="22"/>
        <v/>
      </c>
      <c r="Q135">
        <f t="shared" si="24"/>
        <v>11</v>
      </c>
    </row>
    <row r="136" spans="1:17" x14ac:dyDescent="0.2">
      <c r="B136">
        <f t="shared" si="23"/>
        <v>10</v>
      </c>
      <c r="C136">
        <v>131</v>
      </c>
      <c r="D136" s="1">
        <f>Summary!$C$25</f>
        <v>8347.2363707649274</v>
      </c>
      <c r="E136" s="1">
        <f>Summary!$C$26*(1+Summary!$C$18)^'Time series'!B136</f>
        <v>2035.0469116679469</v>
      </c>
      <c r="F136" s="3">
        <f>(52*Summary!$C$14/12)*((1+Summary!$C$19)^'Time series'!B136)</f>
        <v>6855.76857965204</v>
      </c>
      <c r="G136" s="1">
        <f t="shared" si="25"/>
        <v>3526.5147027808343</v>
      </c>
      <c r="H136" s="4" t="str">
        <f t="shared" si="26"/>
        <v>No</v>
      </c>
      <c r="I136" s="4" t="str">
        <f t="shared" ref="I136:I199" si="29">IF($H$6="Yes","",IF(H136=H135,"",1))</f>
        <v/>
      </c>
      <c r="J136" s="1">
        <f t="shared" ref="J136:J199" si="30">J135+D136+E136</f>
        <v>1335233.2631075303</v>
      </c>
      <c r="K136" s="3">
        <f t="shared" ref="K136:K199" si="31">K135+F136</f>
        <v>633726.00864487607</v>
      </c>
      <c r="L136" t="str">
        <f t="shared" si="27"/>
        <v>No</v>
      </c>
      <c r="M136" t="str">
        <f t="shared" ref="M136:M199" si="32">IF($L$6="Yes","",IF(L136=L135,"",1))</f>
        <v/>
      </c>
      <c r="N136" s="1">
        <f t="shared" ref="N136:N199" si="33">N135+D136+E136</f>
        <v>1754035.2631075301</v>
      </c>
      <c r="O136" t="str">
        <f t="shared" si="28"/>
        <v>No</v>
      </c>
      <c r="P136" t="str">
        <f t="shared" ref="P136:P199" si="34">IF($O$6="Yes","",IF(O136=O135,"",1))</f>
        <v/>
      </c>
      <c r="Q136">
        <f t="shared" si="24"/>
        <v>11</v>
      </c>
    </row>
    <row r="137" spans="1:17" x14ac:dyDescent="0.2">
      <c r="B137">
        <f t="shared" si="23"/>
        <v>10</v>
      </c>
      <c r="C137">
        <v>132</v>
      </c>
      <c r="D137" s="1">
        <f>Summary!$C$25</f>
        <v>8347.2363707649274</v>
      </c>
      <c r="E137" s="1">
        <f>Summary!$C$26*(1+Summary!$C$18)^'Time series'!B137</f>
        <v>2035.0469116679469</v>
      </c>
      <c r="F137" s="3">
        <f>(52*Summary!$C$14/12)*((1+Summary!$C$19)^'Time series'!B137)</f>
        <v>6855.76857965204</v>
      </c>
      <c r="G137" s="1">
        <f t="shared" si="25"/>
        <v>3526.5147027808343</v>
      </c>
      <c r="H137" s="4" t="str">
        <f t="shared" si="26"/>
        <v>No</v>
      </c>
      <c r="I137" s="4" t="str">
        <f t="shared" si="29"/>
        <v/>
      </c>
      <c r="J137" s="1">
        <f t="shared" si="30"/>
        <v>1345615.5463899632</v>
      </c>
      <c r="K137" s="3">
        <f t="shared" si="31"/>
        <v>640581.77722452814</v>
      </c>
      <c r="L137" t="str">
        <f t="shared" si="27"/>
        <v>No</v>
      </c>
      <c r="M137" t="str">
        <f t="shared" si="32"/>
        <v/>
      </c>
      <c r="N137" s="1">
        <f t="shared" si="33"/>
        <v>1764417.546389963</v>
      </c>
      <c r="O137" t="str">
        <f t="shared" si="28"/>
        <v>No</v>
      </c>
      <c r="P137" t="str">
        <f t="shared" si="34"/>
        <v/>
      </c>
      <c r="Q137">
        <f t="shared" si="24"/>
        <v>11</v>
      </c>
    </row>
    <row r="138" spans="1:17" x14ac:dyDescent="0.2">
      <c r="A138">
        <f>B138+1</f>
        <v>12</v>
      </c>
      <c r="B138">
        <f t="shared" si="23"/>
        <v>11</v>
      </c>
      <c r="C138">
        <v>133</v>
      </c>
      <c r="D138" s="1">
        <f>Summary!$C$25</f>
        <v>8347.2363707649274</v>
      </c>
      <c r="E138" s="1">
        <f>Summary!$C$26*(1+Summary!$C$18)^'Time series'!B138</f>
        <v>2075.7478499013055</v>
      </c>
      <c r="F138" s="3">
        <f>(52*Summary!$C$14/12)*((1+Summary!$C$19)^'Time series'!B138)</f>
        <v>7387.0906445750725</v>
      </c>
      <c r="G138" s="1">
        <f t="shared" si="25"/>
        <v>3035.89357609116</v>
      </c>
      <c r="H138" s="4" t="str">
        <f t="shared" si="26"/>
        <v>No</v>
      </c>
      <c r="I138" s="4" t="str">
        <f t="shared" si="29"/>
        <v/>
      </c>
      <c r="J138" s="1">
        <f t="shared" si="30"/>
        <v>1356038.5306106294</v>
      </c>
      <c r="K138" s="3">
        <f t="shared" si="31"/>
        <v>647968.86786910321</v>
      </c>
      <c r="L138" t="str">
        <f t="shared" si="27"/>
        <v>No</v>
      </c>
      <c r="M138" t="str">
        <f t="shared" si="32"/>
        <v/>
      </c>
      <c r="N138" s="1">
        <f t="shared" si="33"/>
        <v>1774840.5306106291</v>
      </c>
      <c r="O138" t="str">
        <f t="shared" si="28"/>
        <v>No</v>
      </c>
      <c r="P138" t="str">
        <f t="shared" si="34"/>
        <v/>
      </c>
      <c r="Q138">
        <f t="shared" si="24"/>
        <v>12</v>
      </c>
    </row>
    <row r="139" spans="1:17" x14ac:dyDescent="0.2">
      <c r="B139">
        <f t="shared" si="23"/>
        <v>11</v>
      </c>
      <c r="C139">
        <v>134</v>
      </c>
      <c r="D139" s="1">
        <f>Summary!$C$25</f>
        <v>8347.2363707649274</v>
      </c>
      <c r="E139" s="1">
        <f>Summary!$C$26*(1+Summary!$C$18)^'Time series'!B139</f>
        <v>2075.7478499013055</v>
      </c>
      <c r="F139" s="3">
        <f>(52*Summary!$C$14/12)*((1+Summary!$C$19)^'Time series'!B139)</f>
        <v>7387.0906445750725</v>
      </c>
      <c r="G139" s="1">
        <f t="shared" si="25"/>
        <v>3035.89357609116</v>
      </c>
      <c r="H139" s="4" t="str">
        <f t="shared" si="26"/>
        <v>No</v>
      </c>
      <c r="I139" s="4" t="str">
        <f t="shared" si="29"/>
        <v/>
      </c>
      <c r="J139" s="1">
        <f t="shared" si="30"/>
        <v>1366461.5148312955</v>
      </c>
      <c r="K139" s="3">
        <f t="shared" si="31"/>
        <v>655355.95851367828</v>
      </c>
      <c r="L139" t="str">
        <f t="shared" si="27"/>
        <v>No</v>
      </c>
      <c r="M139" t="str">
        <f t="shared" si="32"/>
        <v/>
      </c>
      <c r="N139" s="1">
        <f t="shared" si="33"/>
        <v>1785263.5148312952</v>
      </c>
      <c r="O139" t="str">
        <f t="shared" si="28"/>
        <v>No</v>
      </c>
      <c r="P139" t="str">
        <f t="shared" si="34"/>
        <v/>
      </c>
      <c r="Q139">
        <f t="shared" si="24"/>
        <v>12</v>
      </c>
    </row>
    <row r="140" spans="1:17" x14ac:dyDescent="0.2">
      <c r="B140">
        <f t="shared" si="23"/>
        <v>11</v>
      </c>
      <c r="C140">
        <v>135</v>
      </c>
      <c r="D140" s="1">
        <f>Summary!$C$25</f>
        <v>8347.2363707649274</v>
      </c>
      <c r="E140" s="1">
        <f>Summary!$C$26*(1+Summary!$C$18)^'Time series'!B140</f>
        <v>2075.7478499013055</v>
      </c>
      <c r="F140" s="3">
        <f>(52*Summary!$C$14/12)*((1+Summary!$C$19)^'Time series'!B140)</f>
        <v>7387.0906445750725</v>
      </c>
      <c r="G140" s="1">
        <f t="shared" si="25"/>
        <v>3035.89357609116</v>
      </c>
      <c r="H140" s="4" t="str">
        <f t="shared" si="26"/>
        <v>No</v>
      </c>
      <c r="I140" s="4" t="str">
        <f t="shared" si="29"/>
        <v/>
      </c>
      <c r="J140" s="1">
        <f t="shared" si="30"/>
        <v>1376884.4990519616</v>
      </c>
      <c r="K140" s="3">
        <f t="shared" si="31"/>
        <v>662743.04915825336</v>
      </c>
      <c r="L140" t="str">
        <f t="shared" si="27"/>
        <v>No</v>
      </c>
      <c r="M140" t="str">
        <f t="shared" si="32"/>
        <v/>
      </c>
      <c r="N140" s="1">
        <f t="shared" si="33"/>
        <v>1795686.4990519613</v>
      </c>
      <c r="O140" t="str">
        <f t="shared" si="28"/>
        <v>No</v>
      </c>
      <c r="P140" t="str">
        <f t="shared" si="34"/>
        <v/>
      </c>
      <c r="Q140">
        <f t="shared" si="24"/>
        <v>12</v>
      </c>
    </row>
    <row r="141" spans="1:17" x14ac:dyDescent="0.2">
      <c r="B141">
        <f t="shared" si="23"/>
        <v>11</v>
      </c>
      <c r="C141">
        <v>136</v>
      </c>
      <c r="D141" s="1">
        <f>Summary!$C$25</f>
        <v>8347.2363707649274</v>
      </c>
      <c r="E141" s="1">
        <f>Summary!$C$26*(1+Summary!$C$18)^'Time series'!B141</f>
        <v>2075.7478499013055</v>
      </c>
      <c r="F141" s="3">
        <f>(52*Summary!$C$14/12)*((1+Summary!$C$19)^'Time series'!B141)</f>
        <v>7387.0906445750725</v>
      </c>
      <c r="G141" s="1">
        <f t="shared" si="25"/>
        <v>3035.89357609116</v>
      </c>
      <c r="H141" s="4" t="str">
        <f t="shared" si="26"/>
        <v>No</v>
      </c>
      <c r="I141" s="4" t="str">
        <f t="shared" si="29"/>
        <v/>
      </c>
      <c r="J141" s="1">
        <f t="shared" si="30"/>
        <v>1387307.4832726277</v>
      </c>
      <c r="K141" s="3">
        <f t="shared" si="31"/>
        <v>670130.13980282843</v>
      </c>
      <c r="L141" t="str">
        <f t="shared" si="27"/>
        <v>No</v>
      </c>
      <c r="M141" t="str">
        <f t="shared" si="32"/>
        <v/>
      </c>
      <c r="N141" s="1">
        <f t="shared" si="33"/>
        <v>1806109.4832726275</v>
      </c>
      <c r="O141" t="str">
        <f t="shared" si="28"/>
        <v>No</v>
      </c>
      <c r="P141" t="str">
        <f t="shared" si="34"/>
        <v/>
      </c>
      <c r="Q141">
        <f t="shared" si="24"/>
        <v>12</v>
      </c>
    </row>
    <row r="142" spans="1:17" x14ac:dyDescent="0.2">
      <c r="B142">
        <f t="shared" si="23"/>
        <v>11</v>
      </c>
      <c r="C142">
        <v>137</v>
      </c>
      <c r="D142" s="1">
        <f>Summary!$C$25</f>
        <v>8347.2363707649274</v>
      </c>
      <c r="E142" s="1">
        <f>Summary!$C$26*(1+Summary!$C$18)^'Time series'!B142</f>
        <v>2075.7478499013055</v>
      </c>
      <c r="F142" s="3">
        <f>(52*Summary!$C$14/12)*((1+Summary!$C$19)^'Time series'!B142)</f>
        <v>7387.0906445750725</v>
      </c>
      <c r="G142" s="1">
        <f t="shared" si="25"/>
        <v>3035.89357609116</v>
      </c>
      <c r="H142" s="4" t="str">
        <f t="shared" si="26"/>
        <v>No</v>
      </c>
      <c r="I142" s="4" t="str">
        <f t="shared" si="29"/>
        <v/>
      </c>
      <c r="J142" s="1">
        <f t="shared" si="30"/>
        <v>1397730.4674932938</v>
      </c>
      <c r="K142" s="3">
        <f t="shared" si="31"/>
        <v>677517.2304474035</v>
      </c>
      <c r="L142" t="str">
        <f t="shared" si="27"/>
        <v>No</v>
      </c>
      <c r="M142" t="str">
        <f t="shared" si="32"/>
        <v/>
      </c>
      <c r="N142" s="1">
        <f t="shared" si="33"/>
        <v>1816532.4674932936</v>
      </c>
      <c r="O142" t="str">
        <f t="shared" si="28"/>
        <v>No</v>
      </c>
      <c r="P142" t="str">
        <f t="shared" si="34"/>
        <v/>
      </c>
      <c r="Q142">
        <f t="shared" si="24"/>
        <v>12</v>
      </c>
    </row>
    <row r="143" spans="1:17" x14ac:dyDescent="0.2">
      <c r="B143">
        <f t="shared" si="23"/>
        <v>11</v>
      </c>
      <c r="C143">
        <v>138</v>
      </c>
      <c r="D143" s="1">
        <f>Summary!$C$25</f>
        <v>8347.2363707649274</v>
      </c>
      <c r="E143" s="1">
        <f>Summary!$C$26*(1+Summary!$C$18)^'Time series'!B143</f>
        <v>2075.7478499013055</v>
      </c>
      <c r="F143" s="3">
        <f>(52*Summary!$C$14/12)*((1+Summary!$C$19)^'Time series'!B143)</f>
        <v>7387.0906445750725</v>
      </c>
      <c r="G143" s="1">
        <f t="shared" si="25"/>
        <v>3035.89357609116</v>
      </c>
      <c r="H143" s="4" t="str">
        <f t="shared" si="26"/>
        <v>No</v>
      </c>
      <c r="I143" s="4" t="str">
        <f t="shared" si="29"/>
        <v/>
      </c>
      <c r="J143" s="1">
        <f t="shared" si="30"/>
        <v>1408153.4517139599</v>
      </c>
      <c r="K143" s="3">
        <f t="shared" si="31"/>
        <v>684904.32109197858</v>
      </c>
      <c r="L143" t="str">
        <f t="shared" si="27"/>
        <v>No</v>
      </c>
      <c r="M143" t="str">
        <f t="shared" si="32"/>
        <v/>
      </c>
      <c r="N143" s="1">
        <f t="shared" si="33"/>
        <v>1826955.4517139597</v>
      </c>
      <c r="O143" t="str">
        <f t="shared" si="28"/>
        <v>No</v>
      </c>
      <c r="P143" t="str">
        <f t="shared" si="34"/>
        <v/>
      </c>
      <c r="Q143">
        <f t="shared" si="24"/>
        <v>12</v>
      </c>
    </row>
    <row r="144" spans="1:17" x14ac:dyDescent="0.2">
      <c r="B144">
        <f t="shared" si="23"/>
        <v>11</v>
      </c>
      <c r="C144">
        <v>139</v>
      </c>
      <c r="D144" s="1">
        <f>Summary!$C$25</f>
        <v>8347.2363707649274</v>
      </c>
      <c r="E144" s="1">
        <f>Summary!$C$26*(1+Summary!$C$18)^'Time series'!B144</f>
        <v>2075.7478499013055</v>
      </c>
      <c r="F144" s="3">
        <f>(52*Summary!$C$14/12)*((1+Summary!$C$19)^'Time series'!B144)</f>
        <v>7387.0906445750725</v>
      </c>
      <c r="G144" s="1">
        <f t="shared" si="25"/>
        <v>3035.89357609116</v>
      </c>
      <c r="H144" s="4" t="str">
        <f t="shared" si="26"/>
        <v>No</v>
      </c>
      <c r="I144" s="4" t="str">
        <f t="shared" si="29"/>
        <v/>
      </c>
      <c r="J144" s="1">
        <f t="shared" si="30"/>
        <v>1418576.435934626</v>
      </c>
      <c r="K144" s="3">
        <f t="shared" si="31"/>
        <v>692291.41173655365</v>
      </c>
      <c r="L144" t="str">
        <f t="shared" si="27"/>
        <v>No</v>
      </c>
      <c r="M144" t="str">
        <f t="shared" si="32"/>
        <v/>
      </c>
      <c r="N144" s="1">
        <f t="shared" si="33"/>
        <v>1837378.4359346258</v>
      </c>
      <c r="O144" t="str">
        <f t="shared" si="28"/>
        <v>No</v>
      </c>
      <c r="P144" t="str">
        <f t="shared" si="34"/>
        <v/>
      </c>
      <c r="Q144">
        <f t="shared" si="24"/>
        <v>12</v>
      </c>
    </row>
    <row r="145" spans="1:17" x14ac:dyDescent="0.2">
      <c r="B145">
        <f t="shared" si="23"/>
        <v>11</v>
      </c>
      <c r="C145">
        <v>140</v>
      </c>
      <c r="D145" s="1">
        <f>Summary!$C$25</f>
        <v>8347.2363707649274</v>
      </c>
      <c r="E145" s="1">
        <f>Summary!$C$26*(1+Summary!$C$18)^'Time series'!B145</f>
        <v>2075.7478499013055</v>
      </c>
      <c r="F145" s="3">
        <f>(52*Summary!$C$14/12)*((1+Summary!$C$19)^'Time series'!B145)</f>
        <v>7387.0906445750725</v>
      </c>
      <c r="G145" s="1">
        <f t="shared" si="25"/>
        <v>3035.89357609116</v>
      </c>
      <c r="H145" s="4" t="str">
        <f t="shared" si="26"/>
        <v>No</v>
      </c>
      <c r="I145" s="4" t="str">
        <f t="shared" si="29"/>
        <v/>
      </c>
      <c r="J145" s="1">
        <f t="shared" si="30"/>
        <v>1428999.4201552921</v>
      </c>
      <c r="K145" s="3">
        <f t="shared" si="31"/>
        <v>699678.50238112872</v>
      </c>
      <c r="L145" t="str">
        <f t="shared" si="27"/>
        <v>No</v>
      </c>
      <c r="M145" t="str">
        <f t="shared" si="32"/>
        <v/>
      </c>
      <c r="N145" s="1">
        <f t="shared" si="33"/>
        <v>1847801.4201552919</v>
      </c>
      <c r="O145" t="str">
        <f t="shared" si="28"/>
        <v>No</v>
      </c>
      <c r="P145" t="str">
        <f t="shared" si="34"/>
        <v/>
      </c>
      <c r="Q145">
        <f t="shared" si="24"/>
        <v>12</v>
      </c>
    </row>
    <row r="146" spans="1:17" x14ac:dyDescent="0.2">
      <c r="B146">
        <f t="shared" si="23"/>
        <v>11</v>
      </c>
      <c r="C146">
        <v>141</v>
      </c>
      <c r="D146" s="1">
        <f>Summary!$C$25</f>
        <v>8347.2363707649274</v>
      </c>
      <c r="E146" s="1">
        <f>Summary!$C$26*(1+Summary!$C$18)^'Time series'!B146</f>
        <v>2075.7478499013055</v>
      </c>
      <c r="F146" s="3">
        <f>(52*Summary!$C$14/12)*((1+Summary!$C$19)^'Time series'!B146)</f>
        <v>7387.0906445750725</v>
      </c>
      <c r="G146" s="1">
        <f t="shared" si="25"/>
        <v>3035.89357609116</v>
      </c>
      <c r="H146" s="4" t="str">
        <f t="shared" si="26"/>
        <v>No</v>
      </c>
      <c r="I146" s="4" t="str">
        <f t="shared" si="29"/>
        <v/>
      </c>
      <c r="J146" s="1">
        <f t="shared" si="30"/>
        <v>1439422.4043759583</v>
      </c>
      <c r="K146" s="3">
        <f t="shared" si="31"/>
        <v>707065.5930257038</v>
      </c>
      <c r="L146" t="str">
        <f t="shared" si="27"/>
        <v>No</v>
      </c>
      <c r="M146" t="str">
        <f t="shared" si="32"/>
        <v/>
      </c>
      <c r="N146" s="1">
        <f t="shared" si="33"/>
        <v>1858224.404375958</v>
      </c>
      <c r="O146" t="str">
        <f t="shared" si="28"/>
        <v>No</v>
      </c>
      <c r="P146" t="str">
        <f t="shared" si="34"/>
        <v/>
      </c>
      <c r="Q146">
        <f t="shared" si="24"/>
        <v>12</v>
      </c>
    </row>
    <row r="147" spans="1:17" x14ac:dyDescent="0.2">
      <c r="B147">
        <f t="shared" ref="B147:B210" si="35">B135+1</f>
        <v>11</v>
      </c>
      <c r="C147">
        <v>142</v>
      </c>
      <c r="D147" s="1">
        <f>Summary!$C$25</f>
        <v>8347.2363707649274</v>
      </c>
      <c r="E147" s="1">
        <f>Summary!$C$26*(1+Summary!$C$18)^'Time series'!B147</f>
        <v>2075.7478499013055</v>
      </c>
      <c r="F147" s="3">
        <f>(52*Summary!$C$14/12)*((1+Summary!$C$19)^'Time series'!B147)</f>
        <v>7387.0906445750725</v>
      </c>
      <c r="G147" s="1">
        <f t="shared" si="25"/>
        <v>3035.89357609116</v>
      </c>
      <c r="H147" s="4" t="str">
        <f t="shared" si="26"/>
        <v>No</v>
      </c>
      <c r="I147" s="4" t="str">
        <f t="shared" si="29"/>
        <v/>
      </c>
      <c r="J147" s="1">
        <f t="shared" si="30"/>
        <v>1449845.3885966244</v>
      </c>
      <c r="K147" s="3">
        <f t="shared" si="31"/>
        <v>714452.68367027887</v>
      </c>
      <c r="L147" t="str">
        <f t="shared" si="27"/>
        <v>No</v>
      </c>
      <c r="M147" t="str">
        <f t="shared" si="32"/>
        <v/>
      </c>
      <c r="N147" s="1">
        <f t="shared" si="33"/>
        <v>1868647.3885966241</v>
      </c>
      <c r="O147" t="str">
        <f t="shared" si="28"/>
        <v>No</v>
      </c>
      <c r="P147" t="str">
        <f t="shared" si="34"/>
        <v/>
      </c>
      <c r="Q147">
        <f t="shared" ref="Q147:Q210" si="36">B147+1</f>
        <v>12</v>
      </c>
    </row>
    <row r="148" spans="1:17" x14ac:dyDescent="0.2">
      <c r="B148">
        <f t="shared" si="35"/>
        <v>11</v>
      </c>
      <c r="C148">
        <v>143</v>
      </c>
      <c r="D148" s="1">
        <f>Summary!$C$25</f>
        <v>8347.2363707649274</v>
      </c>
      <c r="E148" s="1">
        <f>Summary!$C$26*(1+Summary!$C$18)^'Time series'!B148</f>
        <v>2075.7478499013055</v>
      </c>
      <c r="F148" s="3">
        <f>(52*Summary!$C$14/12)*((1+Summary!$C$19)^'Time series'!B148)</f>
        <v>7387.0906445750725</v>
      </c>
      <c r="G148" s="1">
        <f t="shared" si="25"/>
        <v>3035.89357609116</v>
      </c>
      <c r="H148" s="4" t="str">
        <f t="shared" si="26"/>
        <v>No</v>
      </c>
      <c r="I148" s="4" t="str">
        <f t="shared" si="29"/>
        <v/>
      </c>
      <c r="J148" s="1">
        <f t="shared" si="30"/>
        <v>1460268.3728172905</v>
      </c>
      <c r="K148" s="3">
        <f t="shared" si="31"/>
        <v>721839.77431485394</v>
      </c>
      <c r="L148" t="str">
        <f t="shared" si="27"/>
        <v>No</v>
      </c>
      <c r="M148" t="str">
        <f t="shared" si="32"/>
        <v/>
      </c>
      <c r="N148" s="1">
        <f t="shared" si="33"/>
        <v>1879070.3728172902</v>
      </c>
      <c r="O148" t="str">
        <f t="shared" si="28"/>
        <v>No</v>
      </c>
      <c r="P148" t="str">
        <f t="shared" si="34"/>
        <v/>
      </c>
      <c r="Q148">
        <f t="shared" si="36"/>
        <v>12</v>
      </c>
    </row>
    <row r="149" spans="1:17" x14ac:dyDescent="0.2">
      <c r="B149">
        <f t="shared" si="35"/>
        <v>11</v>
      </c>
      <c r="C149">
        <v>144</v>
      </c>
      <c r="D149" s="1">
        <f>Summary!$C$25</f>
        <v>8347.2363707649274</v>
      </c>
      <c r="E149" s="1">
        <f>Summary!$C$26*(1+Summary!$C$18)^'Time series'!B149</f>
        <v>2075.7478499013055</v>
      </c>
      <c r="F149" s="3">
        <f>(52*Summary!$C$14/12)*((1+Summary!$C$19)^'Time series'!B149)</f>
        <v>7387.0906445750725</v>
      </c>
      <c r="G149" s="1">
        <f t="shared" si="25"/>
        <v>3035.89357609116</v>
      </c>
      <c r="H149" s="4" t="str">
        <f t="shared" si="26"/>
        <v>No</v>
      </c>
      <c r="I149" s="4" t="str">
        <f t="shared" si="29"/>
        <v/>
      </c>
      <c r="J149" s="1">
        <f t="shared" si="30"/>
        <v>1470691.3570379566</v>
      </c>
      <c r="K149" s="3">
        <f t="shared" si="31"/>
        <v>729226.86495942902</v>
      </c>
      <c r="L149" t="str">
        <f t="shared" si="27"/>
        <v>No</v>
      </c>
      <c r="M149" t="str">
        <f t="shared" si="32"/>
        <v/>
      </c>
      <c r="N149" s="1">
        <f t="shared" si="33"/>
        <v>1889493.3570379564</v>
      </c>
      <c r="O149" t="str">
        <f t="shared" si="28"/>
        <v>No</v>
      </c>
      <c r="P149" t="str">
        <f t="shared" si="34"/>
        <v/>
      </c>
      <c r="Q149">
        <f t="shared" si="36"/>
        <v>12</v>
      </c>
    </row>
    <row r="150" spans="1:17" x14ac:dyDescent="0.2">
      <c r="A150">
        <f>B150+1</f>
        <v>13</v>
      </c>
      <c r="B150">
        <f t="shared" si="35"/>
        <v>12</v>
      </c>
      <c r="C150">
        <v>145</v>
      </c>
      <c r="D150" s="1">
        <f>Summary!$C$25</f>
        <v>8347.2363707649274</v>
      </c>
      <c r="E150" s="1">
        <f>Summary!$C$26*(1+Summary!$C$18)^'Time series'!B150</f>
        <v>2117.2628068993317</v>
      </c>
      <c r="F150" s="3">
        <f>(52*Summary!$C$14/12)*((1+Summary!$C$19)^'Time series'!B150)</f>
        <v>7959.5901695296398</v>
      </c>
      <c r="G150" s="1">
        <f t="shared" si="25"/>
        <v>2504.9090081346203</v>
      </c>
      <c r="H150" s="4" t="str">
        <f t="shared" si="26"/>
        <v>No</v>
      </c>
      <c r="I150" s="4" t="str">
        <f t="shared" si="29"/>
        <v/>
      </c>
      <c r="J150" s="1">
        <f t="shared" si="30"/>
        <v>1481155.8562156209</v>
      </c>
      <c r="K150" s="3">
        <f t="shared" si="31"/>
        <v>737186.45512895868</v>
      </c>
      <c r="L150" t="str">
        <f t="shared" si="27"/>
        <v>No</v>
      </c>
      <c r="M150" t="str">
        <f t="shared" si="32"/>
        <v/>
      </c>
      <c r="N150" s="1">
        <f t="shared" si="33"/>
        <v>1899957.8562156206</v>
      </c>
      <c r="O150" t="str">
        <f t="shared" si="28"/>
        <v>No</v>
      </c>
      <c r="P150" t="str">
        <f t="shared" si="34"/>
        <v/>
      </c>
      <c r="Q150">
        <f t="shared" si="36"/>
        <v>13</v>
      </c>
    </row>
    <row r="151" spans="1:17" x14ac:dyDescent="0.2">
      <c r="B151">
        <f t="shared" si="35"/>
        <v>12</v>
      </c>
      <c r="C151">
        <v>146</v>
      </c>
      <c r="D151" s="1">
        <f>Summary!$C$25</f>
        <v>8347.2363707649274</v>
      </c>
      <c r="E151" s="1">
        <f>Summary!$C$26*(1+Summary!$C$18)^'Time series'!B151</f>
        <v>2117.2628068993317</v>
      </c>
      <c r="F151" s="3">
        <f>(52*Summary!$C$14/12)*((1+Summary!$C$19)^'Time series'!B151)</f>
        <v>7959.5901695296398</v>
      </c>
      <c r="G151" s="1">
        <f t="shared" si="25"/>
        <v>2504.9090081346203</v>
      </c>
      <c r="H151" s="4" t="str">
        <f t="shared" si="26"/>
        <v>No</v>
      </c>
      <c r="I151" s="4" t="str">
        <f t="shared" si="29"/>
        <v/>
      </c>
      <c r="J151" s="1">
        <f t="shared" si="30"/>
        <v>1491620.3553932852</v>
      </c>
      <c r="K151" s="3">
        <f t="shared" si="31"/>
        <v>745146.04529848834</v>
      </c>
      <c r="L151" t="str">
        <f t="shared" si="27"/>
        <v>No</v>
      </c>
      <c r="M151" t="str">
        <f t="shared" si="32"/>
        <v/>
      </c>
      <c r="N151" s="1">
        <f t="shared" si="33"/>
        <v>1910422.3553932849</v>
      </c>
      <c r="O151" t="str">
        <f t="shared" si="28"/>
        <v>No</v>
      </c>
      <c r="P151" t="str">
        <f t="shared" si="34"/>
        <v/>
      </c>
      <c r="Q151">
        <f t="shared" si="36"/>
        <v>13</v>
      </c>
    </row>
    <row r="152" spans="1:17" x14ac:dyDescent="0.2">
      <c r="B152">
        <f t="shared" si="35"/>
        <v>12</v>
      </c>
      <c r="C152">
        <v>147</v>
      </c>
      <c r="D152" s="1">
        <f>Summary!$C$25</f>
        <v>8347.2363707649274</v>
      </c>
      <c r="E152" s="1">
        <f>Summary!$C$26*(1+Summary!$C$18)^'Time series'!B152</f>
        <v>2117.2628068993317</v>
      </c>
      <c r="F152" s="3">
        <f>(52*Summary!$C$14/12)*((1+Summary!$C$19)^'Time series'!B152)</f>
        <v>7959.5901695296398</v>
      </c>
      <c r="G152" s="1">
        <f t="shared" si="25"/>
        <v>2504.9090081346203</v>
      </c>
      <c r="H152" s="4" t="str">
        <f t="shared" si="26"/>
        <v>No</v>
      </c>
      <c r="I152" s="4" t="str">
        <f t="shared" si="29"/>
        <v/>
      </c>
      <c r="J152" s="1">
        <f t="shared" si="30"/>
        <v>1502084.8545709495</v>
      </c>
      <c r="K152" s="3">
        <f t="shared" si="31"/>
        <v>753105.63546801801</v>
      </c>
      <c r="L152" t="str">
        <f t="shared" si="27"/>
        <v>No</v>
      </c>
      <c r="M152" t="str">
        <f t="shared" si="32"/>
        <v/>
      </c>
      <c r="N152" s="1">
        <f t="shared" si="33"/>
        <v>1920886.8545709492</v>
      </c>
      <c r="O152" t="str">
        <f t="shared" si="28"/>
        <v>No</v>
      </c>
      <c r="P152" t="str">
        <f t="shared" si="34"/>
        <v/>
      </c>
      <c r="Q152">
        <f t="shared" si="36"/>
        <v>13</v>
      </c>
    </row>
    <row r="153" spans="1:17" x14ac:dyDescent="0.2">
      <c r="B153">
        <f t="shared" si="35"/>
        <v>12</v>
      </c>
      <c r="C153">
        <v>148</v>
      </c>
      <c r="D153" s="1">
        <f>Summary!$C$25</f>
        <v>8347.2363707649274</v>
      </c>
      <c r="E153" s="1">
        <f>Summary!$C$26*(1+Summary!$C$18)^'Time series'!B153</f>
        <v>2117.2628068993317</v>
      </c>
      <c r="F153" s="3">
        <f>(52*Summary!$C$14/12)*((1+Summary!$C$19)^'Time series'!B153)</f>
        <v>7959.5901695296398</v>
      </c>
      <c r="G153" s="1">
        <f t="shared" si="25"/>
        <v>2504.9090081346203</v>
      </c>
      <c r="H153" s="4" t="str">
        <f t="shared" si="26"/>
        <v>No</v>
      </c>
      <c r="I153" s="4" t="str">
        <f t="shared" si="29"/>
        <v/>
      </c>
      <c r="J153" s="1">
        <f t="shared" si="30"/>
        <v>1512549.3537486137</v>
      </c>
      <c r="K153" s="3">
        <f t="shared" si="31"/>
        <v>761065.22563754767</v>
      </c>
      <c r="L153" t="str">
        <f t="shared" si="27"/>
        <v>No</v>
      </c>
      <c r="M153" t="str">
        <f t="shared" si="32"/>
        <v/>
      </c>
      <c r="N153" s="1">
        <f t="shared" si="33"/>
        <v>1931351.3537486135</v>
      </c>
      <c r="O153" t="str">
        <f t="shared" si="28"/>
        <v>No</v>
      </c>
      <c r="P153" t="str">
        <f t="shared" si="34"/>
        <v/>
      </c>
      <c r="Q153">
        <f t="shared" si="36"/>
        <v>13</v>
      </c>
    </row>
    <row r="154" spans="1:17" x14ac:dyDescent="0.2">
      <c r="B154">
        <f t="shared" si="35"/>
        <v>12</v>
      </c>
      <c r="C154">
        <v>149</v>
      </c>
      <c r="D154" s="1">
        <f>Summary!$C$25</f>
        <v>8347.2363707649274</v>
      </c>
      <c r="E154" s="1">
        <f>Summary!$C$26*(1+Summary!$C$18)^'Time series'!B154</f>
        <v>2117.2628068993317</v>
      </c>
      <c r="F154" s="3">
        <f>(52*Summary!$C$14/12)*((1+Summary!$C$19)^'Time series'!B154)</f>
        <v>7959.5901695296398</v>
      </c>
      <c r="G154" s="1">
        <f t="shared" si="25"/>
        <v>2504.9090081346203</v>
      </c>
      <c r="H154" s="4" t="str">
        <f t="shared" si="26"/>
        <v>No</v>
      </c>
      <c r="I154" s="4" t="str">
        <f t="shared" si="29"/>
        <v/>
      </c>
      <c r="J154" s="1">
        <f t="shared" si="30"/>
        <v>1523013.852926278</v>
      </c>
      <c r="K154" s="3">
        <f t="shared" si="31"/>
        <v>769024.81580707734</v>
      </c>
      <c r="L154" t="str">
        <f t="shared" si="27"/>
        <v>No</v>
      </c>
      <c r="M154" t="str">
        <f t="shared" si="32"/>
        <v/>
      </c>
      <c r="N154" s="1">
        <f t="shared" si="33"/>
        <v>1941815.8529262778</v>
      </c>
      <c r="O154" t="str">
        <f t="shared" si="28"/>
        <v>No</v>
      </c>
      <c r="P154" t="str">
        <f t="shared" si="34"/>
        <v/>
      </c>
      <c r="Q154">
        <f t="shared" si="36"/>
        <v>13</v>
      </c>
    </row>
    <row r="155" spans="1:17" x14ac:dyDescent="0.2">
      <c r="B155">
        <f t="shared" si="35"/>
        <v>12</v>
      </c>
      <c r="C155">
        <v>150</v>
      </c>
      <c r="D155" s="1">
        <f>Summary!$C$25</f>
        <v>8347.2363707649274</v>
      </c>
      <c r="E155" s="1">
        <f>Summary!$C$26*(1+Summary!$C$18)^'Time series'!B155</f>
        <v>2117.2628068993317</v>
      </c>
      <c r="F155" s="3">
        <f>(52*Summary!$C$14/12)*((1+Summary!$C$19)^'Time series'!B155)</f>
        <v>7959.5901695296398</v>
      </c>
      <c r="G155" s="1">
        <f t="shared" si="25"/>
        <v>2504.9090081346203</v>
      </c>
      <c r="H155" s="4" t="str">
        <f t="shared" si="26"/>
        <v>No</v>
      </c>
      <c r="I155" s="4" t="str">
        <f t="shared" si="29"/>
        <v/>
      </c>
      <c r="J155" s="1">
        <f t="shared" si="30"/>
        <v>1533478.3521039423</v>
      </c>
      <c r="K155" s="3">
        <f t="shared" si="31"/>
        <v>776984.405976607</v>
      </c>
      <c r="L155" t="str">
        <f t="shared" si="27"/>
        <v>No</v>
      </c>
      <c r="M155" t="str">
        <f t="shared" si="32"/>
        <v/>
      </c>
      <c r="N155" s="1">
        <f t="shared" si="33"/>
        <v>1952280.3521039421</v>
      </c>
      <c r="O155" t="str">
        <f t="shared" si="28"/>
        <v>No</v>
      </c>
      <c r="P155" t="str">
        <f t="shared" si="34"/>
        <v/>
      </c>
      <c r="Q155">
        <f t="shared" si="36"/>
        <v>13</v>
      </c>
    </row>
    <row r="156" spans="1:17" x14ac:dyDescent="0.2">
      <c r="B156">
        <f t="shared" si="35"/>
        <v>12</v>
      </c>
      <c r="C156">
        <v>151</v>
      </c>
      <c r="D156" s="1">
        <f>Summary!$C$25</f>
        <v>8347.2363707649274</v>
      </c>
      <c r="E156" s="1">
        <f>Summary!$C$26*(1+Summary!$C$18)^'Time series'!B156</f>
        <v>2117.2628068993317</v>
      </c>
      <c r="F156" s="3">
        <f>(52*Summary!$C$14/12)*((1+Summary!$C$19)^'Time series'!B156)</f>
        <v>7959.5901695296398</v>
      </c>
      <c r="G156" s="1">
        <f t="shared" si="25"/>
        <v>2504.9090081346203</v>
      </c>
      <c r="H156" s="4" t="str">
        <f t="shared" si="26"/>
        <v>No</v>
      </c>
      <c r="I156" s="4" t="str">
        <f t="shared" si="29"/>
        <v/>
      </c>
      <c r="J156" s="1">
        <f t="shared" si="30"/>
        <v>1543942.8512816066</v>
      </c>
      <c r="K156" s="3">
        <f t="shared" si="31"/>
        <v>784943.99614613666</v>
      </c>
      <c r="L156" t="str">
        <f t="shared" si="27"/>
        <v>No</v>
      </c>
      <c r="M156" t="str">
        <f t="shared" si="32"/>
        <v/>
      </c>
      <c r="N156" s="1">
        <f t="shared" si="33"/>
        <v>1962744.8512816064</v>
      </c>
      <c r="O156" t="str">
        <f t="shared" si="28"/>
        <v>No</v>
      </c>
      <c r="P156" t="str">
        <f t="shared" si="34"/>
        <v/>
      </c>
      <c r="Q156">
        <f t="shared" si="36"/>
        <v>13</v>
      </c>
    </row>
    <row r="157" spans="1:17" x14ac:dyDescent="0.2">
      <c r="B157">
        <f t="shared" si="35"/>
        <v>12</v>
      </c>
      <c r="C157">
        <v>152</v>
      </c>
      <c r="D157" s="1">
        <f>Summary!$C$25</f>
        <v>8347.2363707649274</v>
      </c>
      <c r="E157" s="1">
        <f>Summary!$C$26*(1+Summary!$C$18)^'Time series'!B157</f>
        <v>2117.2628068993317</v>
      </c>
      <c r="F157" s="3">
        <f>(52*Summary!$C$14/12)*((1+Summary!$C$19)^'Time series'!B157)</f>
        <v>7959.5901695296398</v>
      </c>
      <c r="G157" s="1">
        <f t="shared" si="25"/>
        <v>2504.9090081346203</v>
      </c>
      <c r="H157" s="4" t="str">
        <f t="shared" si="26"/>
        <v>No</v>
      </c>
      <c r="I157" s="4" t="str">
        <f t="shared" si="29"/>
        <v/>
      </c>
      <c r="J157" s="1">
        <f t="shared" si="30"/>
        <v>1554407.3504592709</v>
      </c>
      <c r="K157" s="3">
        <f t="shared" si="31"/>
        <v>792903.58631566633</v>
      </c>
      <c r="L157" t="str">
        <f t="shared" si="27"/>
        <v>No</v>
      </c>
      <c r="M157" t="str">
        <f t="shared" si="32"/>
        <v/>
      </c>
      <c r="N157" s="1">
        <f t="shared" si="33"/>
        <v>1973209.3504592706</v>
      </c>
      <c r="O157" t="str">
        <f t="shared" si="28"/>
        <v>No</v>
      </c>
      <c r="P157" t="str">
        <f t="shared" si="34"/>
        <v/>
      </c>
      <c r="Q157">
        <f t="shared" si="36"/>
        <v>13</v>
      </c>
    </row>
    <row r="158" spans="1:17" x14ac:dyDescent="0.2">
      <c r="B158">
        <f t="shared" si="35"/>
        <v>12</v>
      </c>
      <c r="C158">
        <v>153</v>
      </c>
      <c r="D158" s="1">
        <f>Summary!$C$25</f>
        <v>8347.2363707649274</v>
      </c>
      <c r="E158" s="1">
        <f>Summary!$C$26*(1+Summary!$C$18)^'Time series'!B158</f>
        <v>2117.2628068993317</v>
      </c>
      <c r="F158" s="3">
        <f>(52*Summary!$C$14/12)*((1+Summary!$C$19)^'Time series'!B158)</f>
        <v>7959.5901695296398</v>
      </c>
      <c r="G158" s="1">
        <f t="shared" si="25"/>
        <v>2504.9090081346203</v>
      </c>
      <c r="H158" s="4" t="str">
        <f t="shared" si="26"/>
        <v>No</v>
      </c>
      <c r="I158" s="4" t="str">
        <f t="shared" si="29"/>
        <v/>
      </c>
      <c r="J158" s="1">
        <f t="shared" si="30"/>
        <v>1564871.8496369352</v>
      </c>
      <c r="K158" s="3">
        <f t="shared" si="31"/>
        <v>800863.17648519599</v>
      </c>
      <c r="L158" t="str">
        <f t="shared" si="27"/>
        <v>No</v>
      </c>
      <c r="M158" t="str">
        <f t="shared" si="32"/>
        <v/>
      </c>
      <c r="N158" s="1">
        <f t="shared" si="33"/>
        <v>1983673.8496369349</v>
      </c>
      <c r="O158" t="str">
        <f t="shared" si="28"/>
        <v>No</v>
      </c>
      <c r="P158" t="str">
        <f t="shared" si="34"/>
        <v/>
      </c>
      <c r="Q158">
        <f t="shared" si="36"/>
        <v>13</v>
      </c>
    </row>
    <row r="159" spans="1:17" x14ac:dyDescent="0.2">
      <c r="B159">
        <f t="shared" si="35"/>
        <v>12</v>
      </c>
      <c r="C159">
        <v>154</v>
      </c>
      <c r="D159" s="1">
        <f>Summary!$C$25</f>
        <v>8347.2363707649274</v>
      </c>
      <c r="E159" s="1">
        <f>Summary!$C$26*(1+Summary!$C$18)^'Time series'!B159</f>
        <v>2117.2628068993317</v>
      </c>
      <c r="F159" s="3">
        <f>(52*Summary!$C$14/12)*((1+Summary!$C$19)^'Time series'!B159)</f>
        <v>7959.5901695296398</v>
      </c>
      <c r="G159" s="1">
        <f t="shared" si="25"/>
        <v>2504.9090081346203</v>
      </c>
      <c r="H159" s="4" t="str">
        <f t="shared" si="26"/>
        <v>No</v>
      </c>
      <c r="I159" s="4" t="str">
        <f t="shared" si="29"/>
        <v/>
      </c>
      <c r="J159" s="1">
        <f t="shared" si="30"/>
        <v>1575336.3488145994</v>
      </c>
      <c r="K159" s="3">
        <f t="shared" si="31"/>
        <v>808822.76665472565</v>
      </c>
      <c r="L159" t="str">
        <f t="shared" si="27"/>
        <v>No</v>
      </c>
      <c r="M159" t="str">
        <f t="shared" si="32"/>
        <v/>
      </c>
      <c r="N159" s="1">
        <f t="shared" si="33"/>
        <v>1994138.3488145992</v>
      </c>
      <c r="O159" t="str">
        <f t="shared" si="28"/>
        <v>No</v>
      </c>
      <c r="P159" t="str">
        <f t="shared" si="34"/>
        <v/>
      </c>
      <c r="Q159">
        <f t="shared" si="36"/>
        <v>13</v>
      </c>
    </row>
    <row r="160" spans="1:17" x14ac:dyDescent="0.2">
      <c r="B160">
        <f t="shared" si="35"/>
        <v>12</v>
      </c>
      <c r="C160">
        <v>155</v>
      </c>
      <c r="D160" s="1">
        <f>Summary!$C$25</f>
        <v>8347.2363707649274</v>
      </c>
      <c r="E160" s="1">
        <f>Summary!$C$26*(1+Summary!$C$18)^'Time series'!B160</f>
        <v>2117.2628068993317</v>
      </c>
      <c r="F160" s="3">
        <f>(52*Summary!$C$14/12)*((1+Summary!$C$19)^'Time series'!B160)</f>
        <v>7959.5901695296398</v>
      </c>
      <c r="G160" s="1">
        <f t="shared" si="25"/>
        <v>2504.9090081346203</v>
      </c>
      <c r="H160" s="4" t="str">
        <f t="shared" si="26"/>
        <v>No</v>
      </c>
      <c r="I160" s="4" t="str">
        <f t="shared" si="29"/>
        <v/>
      </c>
      <c r="J160" s="1">
        <f t="shared" si="30"/>
        <v>1585800.8479922637</v>
      </c>
      <c r="K160" s="3">
        <f t="shared" si="31"/>
        <v>816782.35682425532</v>
      </c>
      <c r="L160" t="str">
        <f t="shared" si="27"/>
        <v>No</v>
      </c>
      <c r="M160" t="str">
        <f t="shared" si="32"/>
        <v/>
      </c>
      <c r="N160" s="1">
        <f t="shared" si="33"/>
        <v>2004602.8479922635</v>
      </c>
      <c r="O160" t="str">
        <f t="shared" si="28"/>
        <v>No</v>
      </c>
      <c r="P160" t="str">
        <f t="shared" si="34"/>
        <v/>
      </c>
      <c r="Q160">
        <f t="shared" si="36"/>
        <v>13</v>
      </c>
    </row>
    <row r="161" spans="1:17" x14ac:dyDescent="0.2">
      <c r="B161">
        <f t="shared" si="35"/>
        <v>12</v>
      </c>
      <c r="C161">
        <v>156</v>
      </c>
      <c r="D161" s="1">
        <f>Summary!$C$25</f>
        <v>8347.2363707649274</v>
      </c>
      <c r="E161" s="1">
        <f>Summary!$C$26*(1+Summary!$C$18)^'Time series'!B161</f>
        <v>2117.2628068993317</v>
      </c>
      <c r="F161" s="3">
        <f>(52*Summary!$C$14/12)*((1+Summary!$C$19)^'Time series'!B161)</f>
        <v>7959.5901695296398</v>
      </c>
      <c r="G161" s="1">
        <f t="shared" si="25"/>
        <v>2504.9090081346203</v>
      </c>
      <c r="H161" s="4" t="str">
        <f t="shared" si="26"/>
        <v>No</v>
      </c>
      <c r="I161" s="4" t="str">
        <f t="shared" si="29"/>
        <v/>
      </c>
      <c r="J161" s="1">
        <f t="shared" si="30"/>
        <v>1596265.347169928</v>
      </c>
      <c r="K161" s="3">
        <f t="shared" si="31"/>
        <v>824741.94699378498</v>
      </c>
      <c r="L161" t="str">
        <f t="shared" si="27"/>
        <v>No</v>
      </c>
      <c r="M161" t="str">
        <f t="shared" si="32"/>
        <v/>
      </c>
      <c r="N161" s="1">
        <f t="shared" si="33"/>
        <v>2015067.3471699278</v>
      </c>
      <c r="O161" t="str">
        <f t="shared" si="28"/>
        <v>No</v>
      </c>
      <c r="P161" t="str">
        <f t="shared" si="34"/>
        <v/>
      </c>
      <c r="Q161">
        <f t="shared" si="36"/>
        <v>13</v>
      </c>
    </row>
    <row r="162" spans="1:17" x14ac:dyDescent="0.2">
      <c r="A162">
        <f>B162+1</f>
        <v>14</v>
      </c>
      <c r="B162">
        <f t="shared" si="35"/>
        <v>13</v>
      </c>
      <c r="C162">
        <v>157</v>
      </c>
      <c r="D162" s="1">
        <f>Summary!$C$25</f>
        <v>8347.2363707649274</v>
      </c>
      <c r="E162" s="1">
        <f>Summary!$C$26*(1+Summary!$C$18)^'Time series'!B162</f>
        <v>2159.6080630373185</v>
      </c>
      <c r="F162" s="3">
        <f>(52*Summary!$C$14/12)*((1+Summary!$C$19)^'Time series'!B162)</f>
        <v>8576.4584076681858</v>
      </c>
      <c r="G162" s="1">
        <f t="shared" si="25"/>
        <v>1930.3860261340596</v>
      </c>
      <c r="H162" s="4" t="str">
        <f t="shared" si="26"/>
        <v>No</v>
      </c>
      <c r="I162" s="4" t="str">
        <f t="shared" si="29"/>
        <v/>
      </c>
      <c r="J162" s="1">
        <f t="shared" si="30"/>
        <v>1606772.1916037302</v>
      </c>
      <c r="K162" s="3">
        <f t="shared" si="31"/>
        <v>833318.40540145314</v>
      </c>
      <c r="L162" t="str">
        <f t="shared" si="27"/>
        <v>No</v>
      </c>
      <c r="M162" t="str">
        <f t="shared" si="32"/>
        <v/>
      </c>
      <c r="N162" s="1">
        <f t="shared" si="33"/>
        <v>2025574.19160373</v>
      </c>
      <c r="O162" t="str">
        <f t="shared" si="28"/>
        <v>No</v>
      </c>
      <c r="P162" t="str">
        <f t="shared" si="34"/>
        <v/>
      </c>
      <c r="Q162">
        <f t="shared" si="36"/>
        <v>14</v>
      </c>
    </row>
    <row r="163" spans="1:17" x14ac:dyDescent="0.2">
      <c r="B163">
        <f t="shared" si="35"/>
        <v>13</v>
      </c>
      <c r="C163">
        <v>158</v>
      </c>
      <c r="D163" s="1">
        <f>Summary!$C$25</f>
        <v>8347.2363707649274</v>
      </c>
      <c r="E163" s="1">
        <f>Summary!$C$26*(1+Summary!$C$18)^'Time series'!B163</f>
        <v>2159.6080630373185</v>
      </c>
      <c r="F163" s="3">
        <f>(52*Summary!$C$14/12)*((1+Summary!$C$19)^'Time series'!B163)</f>
        <v>8576.4584076681858</v>
      </c>
      <c r="G163" s="1">
        <f t="shared" si="25"/>
        <v>1930.3860261340596</v>
      </c>
      <c r="H163" s="4" t="str">
        <f t="shared" si="26"/>
        <v>No</v>
      </c>
      <c r="I163" s="4" t="str">
        <f t="shared" si="29"/>
        <v/>
      </c>
      <c r="J163" s="1">
        <f t="shared" si="30"/>
        <v>1617279.0360375324</v>
      </c>
      <c r="K163" s="3">
        <f t="shared" si="31"/>
        <v>841894.86380912131</v>
      </c>
      <c r="L163" t="str">
        <f t="shared" si="27"/>
        <v>No</v>
      </c>
      <c r="M163" t="str">
        <f t="shared" si="32"/>
        <v/>
      </c>
      <c r="N163" s="1">
        <f t="shared" si="33"/>
        <v>2036081.0360375321</v>
      </c>
      <c r="O163" t="str">
        <f t="shared" si="28"/>
        <v>No</v>
      </c>
      <c r="P163" t="str">
        <f t="shared" si="34"/>
        <v/>
      </c>
      <c r="Q163">
        <f t="shared" si="36"/>
        <v>14</v>
      </c>
    </row>
    <row r="164" spans="1:17" x14ac:dyDescent="0.2">
      <c r="B164">
        <f t="shared" si="35"/>
        <v>13</v>
      </c>
      <c r="C164">
        <v>159</v>
      </c>
      <c r="D164" s="1">
        <f>Summary!$C$25</f>
        <v>8347.2363707649274</v>
      </c>
      <c r="E164" s="1">
        <f>Summary!$C$26*(1+Summary!$C$18)^'Time series'!B164</f>
        <v>2159.6080630373185</v>
      </c>
      <c r="F164" s="3">
        <f>(52*Summary!$C$14/12)*((1+Summary!$C$19)^'Time series'!B164)</f>
        <v>8576.4584076681858</v>
      </c>
      <c r="G164" s="1">
        <f t="shared" si="25"/>
        <v>1930.3860261340596</v>
      </c>
      <c r="H164" s="4" t="str">
        <f t="shared" si="26"/>
        <v>No</v>
      </c>
      <c r="I164" s="4" t="str">
        <f t="shared" si="29"/>
        <v/>
      </c>
      <c r="J164" s="1">
        <f t="shared" si="30"/>
        <v>1627785.8804713346</v>
      </c>
      <c r="K164" s="3">
        <f t="shared" si="31"/>
        <v>850471.32221678947</v>
      </c>
      <c r="L164" t="str">
        <f t="shared" si="27"/>
        <v>No</v>
      </c>
      <c r="M164" t="str">
        <f t="shared" si="32"/>
        <v/>
      </c>
      <c r="N164" s="1">
        <f t="shared" si="33"/>
        <v>2046587.8804713343</v>
      </c>
      <c r="O164" t="str">
        <f t="shared" si="28"/>
        <v>No</v>
      </c>
      <c r="P164" t="str">
        <f t="shared" si="34"/>
        <v/>
      </c>
      <c r="Q164">
        <f t="shared" si="36"/>
        <v>14</v>
      </c>
    </row>
    <row r="165" spans="1:17" x14ac:dyDescent="0.2">
      <c r="B165">
        <f t="shared" si="35"/>
        <v>13</v>
      </c>
      <c r="C165">
        <v>160</v>
      </c>
      <c r="D165" s="1">
        <f>Summary!$C$25</f>
        <v>8347.2363707649274</v>
      </c>
      <c r="E165" s="1">
        <f>Summary!$C$26*(1+Summary!$C$18)^'Time series'!B165</f>
        <v>2159.6080630373185</v>
      </c>
      <c r="F165" s="3">
        <f>(52*Summary!$C$14/12)*((1+Summary!$C$19)^'Time series'!B165)</f>
        <v>8576.4584076681858</v>
      </c>
      <c r="G165" s="1">
        <f t="shared" si="25"/>
        <v>1930.3860261340596</v>
      </c>
      <c r="H165" s="4" t="str">
        <f t="shared" si="26"/>
        <v>No</v>
      </c>
      <c r="I165" s="4" t="str">
        <f t="shared" si="29"/>
        <v/>
      </c>
      <c r="J165" s="1">
        <f t="shared" si="30"/>
        <v>1638292.7249051367</v>
      </c>
      <c r="K165" s="3">
        <f t="shared" si="31"/>
        <v>859047.78062445763</v>
      </c>
      <c r="L165" t="str">
        <f t="shared" si="27"/>
        <v>No</v>
      </c>
      <c r="M165" t="str">
        <f t="shared" si="32"/>
        <v/>
      </c>
      <c r="N165" s="1">
        <f t="shared" si="33"/>
        <v>2057094.7249051365</v>
      </c>
      <c r="O165" t="str">
        <f t="shared" si="28"/>
        <v>No</v>
      </c>
      <c r="P165" t="str">
        <f t="shared" si="34"/>
        <v/>
      </c>
      <c r="Q165">
        <f t="shared" si="36"/>
        <v>14</v>
      </c>
    </row>
    <row r="166" spans="1:17" x14ac:dyDescent="0.2">
      <c r="B166">
        <f t="shared" si="35"/>
        <v>13</v>
      </c>
      <c r="C166">
        <v>161</v>
      </c>
      <c r="D166" s="1">
        <f>Summary!$C$25</f>
        <v>8347.2363707649274</v>
      </c>
      <c r="E166" s="1">
        <f>Summary!$C$26*(1+Summary!$C$18)^'Time series'!B166</f>
        <v>2159.6080630373185</v>
      </c>
      <c r="F166" s="3">
        <f>(52*Summary!$C$14/12)*((1+Summary!$C$19)^'Time series'!B166)</f>
        <v>8576.4584076681858</v>
      </c>
      <c r="G166" s="1">
        <f t="shared" si="25"/>
        <v>1930.3860261340596</v>
      </c>
      <c r="H166" s="4" t="str">
        <f t="shared" si="26"/>
        <v>No</v>
      </c>
      <c r="I166" s="4" t="str">
        <f t="shared" si="29"/>
        <v/>
      </c>
      <c r="J166" s="1">
        <f t="shared" si="30"/>
        <v>1648799.5693389389</v>
      </c>
      <c r="K166" s="3">
        <f t="shared" si="31"/>
        <v>867624.2390321258</v>
      </c>
      <c r="L166" t="str">
        <f t="shared" si="27"/>
        <v>No</v>
      </c>
      <c r="M166" t="str">
        <f t="shared" si="32"/>
        <v/>
      </c>
      <c r="N166" s="1">
        <f t="shared" si="33"/>
        <v>2067601.5693389387</v>
      </c>
      <c r="O166" t="str">
        <f t="shared" si="28"/>
        <v>No</v>
      </c>
      <c r="P166" t="str">
        <f t="shared" si="34"/>
        <v/>
      </c>
      <c r="Q166">
        <f t="shared" si="36"/>
        <v>14</v>
      </c>
    </row>
    <row r="167" spans="1:17" x14ac:dyDescent="0.2">
      <c r="B167">
        <f t="shared" si="35"/>
        <v>13</v>
      </c>
      <c r="C167">
        <v>162</v>
      </c>
      <c r="D167" s="1">
        <f>Summary!$C$25</f>
        <v>8347.2363707649274</v>
      </c>
      <c r="E167" s="1">
        <f>Summary!$C$26*(1+Summary!$C$18)^'Time series'!B167</f>
        <v>2159.6080630373185</v>
      </c>
      <c r="F167" s="3">
        <f>(52*Summary!$C$14/12)*((1+Summary!$C$19)^'Time series'!B167)</f>
        <v>8576.4584076681858</v>
      </c>
      <c r="G167" s="1">
        <f t="shared" si="25"/>
        <v>1930.3860261340596</v>
      </c>
      <c r="H167" s="4" t="str">
        <f t="shared" si="26"/>
        <v>No</v>
      </c>
      <c r="I167" s="4" t="str">
        <f t="shared" si="29"/>
        <v/>
      </c>
      <c r="J167" s="1">
        <f t="shared" si="30"/>
        <v>1659306.4137727411</v>
      </c>
      <c r="K167" s="3">
        <f t="shared" si="31"/>
        <v>876200.69743979396</v>
      </c>
      <c r="L167" t="str">
        <f t="shared" si="27"/>
        <v>No</v>
      </c>
      <c r="M167" t="str">
        <f t="shared" si="32"/>
        <v/>
      </c>
      <c r="N167" s="1">
        <f t="shared" si="33"/>
        <v>2078108.4137727409</v>
      </c>
      <c r="O167" t="str">
        <f t="shared" si="28"/>
        <v>No</v>
      </c>
      <c r="P167" t="str">
        <f t="shared" si="34"/>
        <v/>
      </c>
      <c r="Q167">
        <f t="shared" si="36"/>
        <v>14</v>
      </c>
    </row>
    <row r="168" spans="1:17" x14ac:dyDescent="0.2">
      <c r="B168">
        <f t="shared" si="35"/>
        <v>13</v>
      </c>
      <c r="C168">
        <v>163</v>
      </c>
      <c r="D168" s="1">
        <f>Summary!$C$25</f>
        <v>8347.2363707649274</v>
      </c>
      <c r="E168" s="1">
        <f>Summary!$C$26*(1+Summary!$C$18)^'Time series'!B168</f>
        <v>2159.6080630373185</v>
      </c>
      <c r="F168" s="3">
        <f>(52*Summary!$C$14/12)*((1+Summary!$C$19)^'Time series'!B168)</f>
        <v>8576.4584076681858</v>
      </c>
      <c r="G168" s="1">
        <f t="shared" si="25"/>
        <v>1930.3860261340596</v>
      </c>
      <c r="H168" s="4" t="str">
        <f t="shared" si="26"/>
        <v>No</v>
      </c>
      <c r="I168" s="4" t="str">
        <f t="shared" si="29"/>
        <v/>
      </c>
      <c r="J168" s="1">
        <f t="shared" si="30"/>
        <v>1669813.2582065433</v>
      </c>
      <c r="K168" s="3">
        <f t="shared" si="31"/>
        <v>884777.15584746213</v>
      </c>
      <c r="L168" t="str">
        <f t="shared" si="27"/>
        <v>No</v>
      </c>
      <c r="M168" t="str">
        <f t="shared" si="32"/>
        <v/>
      </c>
      <c r="N168" s="1">
        <f t="shared" si="33"/>
        <v>2088615.258206543</v>
      </c>
      <c r="O168" t="str">
        <f t="shared" si="28"/>
        <v>No</v>
      </c>
      <c r="P168" t="str">
        <f t="shared" si="34"/>
        <v/>
      </c>
      <c r="Q168">
        <f t="shared" si="36"/>
        <v>14</v>
      </c>
    </row>
    <row r="169" spans="1:17" x14ac:dyDescent="0.2">
      <c r="B169">
        <f t="shared" si="35"/>
        <v>13</v>
      </c>
      <c r="C169">
        <v>164</v>
      </c>
      <c r="D169" s="1">
        <f>Summary!$C$25</f>
        <v>8347.2363707649274</v>
      </c>
      <c r="E169" s="1">
        <f>Summary!$C$26*(1+Summary!$C$18)^'Time series'!B169</f>
        <v>2159.6080630373185</v>
      </c>
      <c r="F169" s="3">
        <f>(52*Summary!$C$14/12)*((1+Summary!$C$19)^'Time series'!B169)</f>
        <v>8576.4584076681858</v>
      </c>
      <c r="G169" s="1">
        <f t="shared" si="25"/>
        <v>1930.3860261340596</v>
      </c>
      <c r="H169" s="4" t="str">
        <f t="shared" si="26"/>
        <v>No</v>
      </c>
      <c r="I169" s="4" t="str">
        <f t="shared" si="29"/>
        <v/>
      </c>
      <c r="J169" s="1">
        <f t="shared" si="30"/>
        <v>1680320.1026403455</v>
      </c>
      <c r="K169" s="3">
        <f t="shared" si="31"/>
        <v>893353.61425513029</v>
      </c>
      <c r="L169" t="str">
        <f t="shared" si="27"/>
        <v>No</v>
      </c>
      <c r="M169" t="str">
        <f t="shared" si="32"/>
        <v/>
      </c>
      <c r="N169" s="1">
        <f t="shared" si="33"/>
        <v>2099122.1026403452</v>
      </c>
      <c r="O169" t="str">
        <f t="shared" si="28"/>
        <v>No</v>
      </c>
      <c r="P169" t="str">
        <f t="shared" si="34"/>
        <v/>
      </c>
      <c r="Q169">
        <f t="shared" si="36"/>
        <v>14</v>
      </c>
    </row>
    <row r="170" spans="1:17" x14ac:dyDescent="0.2">
      <c r="B170">
        <f t="shared" si="35"/>
        <v>13</v>
      </c>
      <c r="C170">
        <v>165</v>
      </c>
      <c r="D170" s="1">
        <f>Summary!$C$25</f>
        <v>8347.2363707649274</v>
      </c>
      <c r="E170" s="1">
        <f>Summary!$C$26*(1+Summary!$C$18)^'Time series'!B170</f>
        <v>2159.6080630373185</v>
      </c>
      <c r="F170" s="3">
        <f>(52*Summary!$C$14/12)*((1+Summary!$C$19)^'Time series'!B170)</f>
        <v>8576.4584076681858</v>
      </c>
      <c r="G170" s="1">
        <f t="shared" si="25"/>
        <v>1930.3860261340596</v>
      </c>
      <c r="H170" s="4" t="str">
        <f t="shared" si="26"/>
        <v>No</v>
      </c>
      <c r="I170" s="4" t="str">
        <f t="shared" si="29"/>
        <v/>
      </c>
      <c r="J170" s="1">
        <f t="shared" si="30"/>
        <v>1690826.9470741476</v>
      </c>
      <c r="K170" s="3">
        <f t="shared" si="31"/>
        <v>901930.07266279845</v>
      </c>
      <c r="L170" t="str">
        <f t="shared" si="27"/>
        <v>No</v>
      </c>
      <c r="M170" t="str">
        <f t="shared" si="32"/>
        <v/>
      </c>
      <c r="N170" s="1">
        <f t="shared" si="33"/>
        <v>2109628.9470741479</v>
      </c>
      <c r="O170" t="str">
        <f t="shared" si="28"/>
        <v>No</v>
      </c>
      <c r="P170" t="str">
        <f t="shared" si="34"/>
        <v/>
      </c>
      <c r="Q170">
        <f t="shared" si="36"/>
        <v>14</v>
      </c>
    </row>
    <row r="171" spans="1:17" x14ac:dyDescent="0.2">
      <c r="B171">
        <f t="shared" si="35"/>
        <v>13</v>
      </c>
      <c r="C171">
        <v>166</v>
      </c>
      <c r="D171" s="1">
        <f>Summary!$C$25</f>
        <v>8347.2363707649274</v>
      </c>
      <c r="E171" s="1">
        <f>Summary!$C$26*(1+Summary!$C$18)^'Time series'!B171</f>
        <v>2159.6080630373185</v>
      </c>
      <c r="F171" s="3">
        <f>(52*Summary!$C$14/12)*((1+Summary!$C$19)^'Time series'!B171)</f>
        <v>8576.4584076681858</v>
      </c>
      <c r="G171" s="1">
        <f t="shared" si="25"/>
        <v>1930.3860261340596</v>
      </c>
      <c r="H171" s="4" t="str">
        <f t="shared" si="26"/>
        <v>No</v>
      </c>
      <c r="I171" s="4" t="str">
        <f t="shared" si="29"/>
        <v/>
      </c>
      <c r="J171" s="1">
        <f t="shared" si="30"/>
        <v>1701333.7915079498</v>
      </c>
      <c r="K171" s="3">
        <f t="shared" si="31"/>
        <v>910506.53107046662</v>
      </c>
      <c r="L171" t="str">
        <f t="shared" si="27"/>
        <v>No</v>
      </c>
      <c r="M171" t="str">
        <f t="shared" si="32"/>
        <v/>
      </c>
      <c r="N171" s="1">
        <f t="shared" si="33"/>
        <v>2120135.7915079505</v>
      </c>
      <c r="O171" t="str">
        <f t="shared" si="28"/>
        <v>No</v>
      </c>
      <c r="P171" t="str">
        <f t="shared" si="34"/>
        <v/>
      </c>
      <c r="Q171">
        <f t="shared" si="36"/>
        <v>14</v>
      </c>
    </row>
    <row r="172" spans="1:17" x14ac:dyDescent="0.2">
      <c r="B172">
        <f t="shared" si="35"/>
        <v>13</v>
      </c>
      <c r="C172">
        <v>167</v>
      </c>
      <c r="D172" s="1">
        <f>Summary!$C$25</f>
        <v>8347.2363707649274</v>
      </c>
      <c r="E172" s="1">
        <f>Summary!$C$26*(1+Summary!$C$18)^'Time series'!B172</f>
        <v>2159.6080630373185</v>
      </c>
      <c r="F172" s="3">
        <f>(52*Summary!$C$14/12)*((1+Summary!$C$19)^'Time series'!B172)</f>
        <v>8576.4584076681858</v>
      </c>
      <c r="G172" s="1">
        <f t="shared" si="25"/>
        <v>1930.3860261340596</v>
      </c>
      <c r="H172" s="4" t="str">
        <f t="shared" si="26"/>
        <v>No</v>
      </c>
      <c r="I172" s="4" t="str">
        <f t="shared" si="29"/>
        <v/>
      </c>
      <c r="J172" s="1">
        <f t="shared" si="30"/>
        <v>1711840.635941752</v>
      </c>
      <c r="K172" s="3">
        <f t="shared" si="31"/>
        <v>919082.98947813478</v>
      </c>
      <c r="L172" t="str">
        <f t="shared" si="27"/>
        <v>No</v>
      </c>
      <c r="M172" t="str">
        <f t="shared" si="32"/>
        <v/>
      </c>
      <c r="N172" s="1">
        <f t="shared" si="33"/>
        <v>2130642.6359417532</v>
      </c>
      <c r="O172" t="str">
        <f t="shared" si="28"/>
        <v>No</v>
      </c>
      <c r="P172" t="str">
        <f t="shared" si="34"/>
        <v/>
      </c>
      <c r="Q172">
        <f t="shared" si="36"/>
        <v>14</v>
      </c>
    </row>
    <row r="173" spans="1:17" x14ac:dyDescent="0.2">
      <c r="B173">
        <f t="shared" si="35"/>
        <v>13</v>
      </c>
      <c r="C173">
        <v>168</v>
      </c>
      <c r="D173" s="1">
        <f>Summary!$C$25</f>
        <v>8347.2363707649274</v>
      </c>
      <c r="E173" s="1">
        <f>Summary!$C$26*(1+Summary!$C$18)^'Time series'!B173</f>
        <v>2159.6080630373185</v>
      </c>
      <c r="F173" s="3">
        <f>(52*Summary!$C$14/12)*((1+Summary!$C$19)^'Time series'!B173)</f>
        <v>8576.4584076681858</v>
      </c>
      <c r="G173" s="1">
        <f t="shared" si="25"/>
        <v>1930.3860261340596</v>
      </c>
      <c r="H173" s="4" t="str">
        <f t="shared" si="26"/>
        <v>No</v>
      </c>
      <c r="I173" s="4" t="str">
        <f t="shared" si="29"/>
        <v/>
      </c>
      <c r="J173" s="1">
        <f t="shared" si="30"/>
        <v>1722347.4803755542</v>
      </c>
      <c r="K173" s="3">
        <f t="shared" si="31"/>
        <v>927659.44788580295</v>
      </c>
      <c r="L173" t="str">
        <f t="shared" si="27"/>
        <v>No</v>
      </c>
      <c r="M173" t="str">
        <f t="shared" si="32"/>
        <v/>
      </c>
      <c r="N173" s="1">
        <f t="shared" si="33"/>
        <v>2141149.4803755558</v>
      </c>
      <c r="O173" t="str">
        <f t="shared" si="28"/>
        <v>No</v>
      </c>
      <c r="P173" t="str">
        <f t="shared" si="34"/>
        <v/>
      </c>
      <c r="Q173">
        <f t="shared" si="36"/>
        <v>14</v>
      </c>
    </row>
    <row r="174" spans="1:17" x14ac:dyDescent="0.2">
      <c r="A174">
        <f>B174+1</f>
        <v>15</v>
      </c>
      <c r="B174">
        <f t="shared" si="35"/>
        <v>14</v>
      </c>
      <c r="C174">
        <v>169</v>
      </c>
      <c r="D174" s="1">
        <f>Summary!$C$25</f>
        <v>8347.2363707649274</v>
      </c>
      <c r="E174" s="1">
        <f>Summary!$C$26*(1+Summary!$C$18)^'Time series'!B174</f>
        <v>2202.8002242980651</v>
      </c>
      <c r="F174" s="3">
        <f>(52*Summary!$C$14/12)*((1+Summary!$C$19)^'Time series'!B174)</f>
        <v>9241.1339342624688</v>
      </c>
      <c r="G174" s="1">
        <f t="shared" si="25"/>
        <v>1308.9026608005242</v>
      </c>
      <c r="H174" s="4" t="str">
        <f t="shared" si="26"/>
        <v>No</v>
      </c>
      <c r="I174" s="4" t="str">
        <f t="shared" si="29"/>
        <v/>
      </c>
      <c r="J174" s="1">
        <f t="shared" si="30"/>
        <v>1732897.5169706172</v>
      </c>
      <c r="K174" s="3">
        <f t="shared" si="31"/>
        <v>936900.58182006539</v>
      </c>
      <c r="L174" t="str">
        <f t="shared" si="27"/>
        <v>No</v>
      </c>
      <c r="M174" t="str">
        <f t="shared" si="32"/>
        <v/>
      </c>
      <c r="N174" s="1">
        <f t="shared" si="33"/>
        <v>2151699.5169706191</v>
      </c>
      <c r="O174" t="str">
        <f t="shared" si="28"/>
        <v>No</v>
      </c>
      <c r="P174" t="str">
        <f t="shared" si="34"/>
        <v/>
      </c>
      <c r="Q174">
        <f t="shared" si="36"/>
        <v>15</v>
      </c>
    </row>
    <row r="175" spans="1:17" x14ac:dyDescent="0.2">
      <c r="B175">
        <f t="shared" si="35"/>
        <v>14</v>
      </c>
      <c r="C175">
        <v>170</v>
      </c>
      <c r="D175" s="1">
        <f>Summary!$C$25</f>
        <v>8347.2363707649274</v>
      </c>
      <c r="E175" s="1">
        <f>Summary!$C$26*(1+Summary!$C$18)^'Time series'!B175</f>
        <v>2202.8002242980651</v>
      </c>
      <c r="F175" s="3">
        <f>(52*Summary!$C$14/12)*((1+Summary!$C$19)^'Time series'!B175)</f>
        <v>9241.1339342624688</v>
      </c>
      <c r="G175" s="1">
        <f t="shared" si="25"/>
        <v>1308.9026608005242</v>
      </c>
      <c r="H175" s="4" t="str">
        <f t="shared" si="26"/>
        <v>No</v>
      </c>
      <c r="I175" s="4" t="str">
        <f t="shared" si="29"/>
        <v/>
      </c>
      <c r="J175" s="1">
        <f t="shared" si="30"/>
        <v>1743447.5535656803</v>
      </c>
      <c r="K175" s="3">
        <f t="shared" si="31"/>
        <v>946141.71575432783</v>
      </c>
      <c r="L175" t="str">
        <f t="shared" si="27"/>
        <v>No</v>
      </c>
      <c r="M175" t="str">
        <f t="shared" si="32"/>
        <v/>
      </c>
      <c r="N175" s="1">
        <f t="shared" si="33"/>
        <v>2162249.5535656824</v>
      </c>
      <c r="O175" t="str">
        <f t="shared" si="28"/>
        <v>No</v>
      </c>
      <c r="P175" t="str">
        <f t="shared" si="34"/>
        <v/>
      </c>
      <c r="Q175">
        <f t="shared" si="36"/>
        <v>15</v>
      </c>
    </row>
    <row r="176" spans="1:17" x14ac:dyDescent="0.2">
      <c r="B176">
        <f t="shared" si="35"/>
        <v>14</v>
      </c>
      <c r="C176">
        <v>171</v>
      </c>
      <c r="D176" s="1">
        <f>Summary!$C$25</f>
        <v>8347.2363707649274</v>
      </c>
      <c r="E176" s="1">
        <f>Summary!$C$26*(1+Summary!$C$18)^'Time series'!B176</f>
        <v>2202.8002242980651</v>
      </c>
      <c r="F176" s="3">
        <f>(52*Summary!$C$14/12)*((1+Summary!$C$19)^'Time series'!B176)</f>
        <v>9241.1339342624688</v>
      </c>
      <c r="G176" s="1">
        <f t="shared" si="25"/>
        <v>1308.9026608005242</v>
      </c>
      <c r="H176" s="4" t="str">
        <f t="shared" si="26"/>
        <v>No</v>
      </c>
      <c r="I176" s="4" t="str">
        <f t="shared" si="29"/>
        <v/>
      </c>
      <c r="J176" s="1">
        <f t="shared" si="30"/>
        <v>1753997.5901607433</v>
      </c>
      <c r="K176" s="3">
        <f t="shared" si="31"/>
        <v>955382.84968859027</v>
      </c>
      <c r="L176" t="str">
        <f t="shared" si="27"/>
        <v>No</v>
      </c>
      <c r="M176" t="str">
        <f t="shared" si="32"/>
        <v/>
      </c>
      <c r="N176" s="1">
        <f t="shared" si="33"/>
        <v>2172799.5901607457</v>
      </c>
      <c r="O176" t="str">
        <f t="shared" si="28"/>
        <v>No</v>
      </c>
      <c r="P176" t="str">
        <f t="shared" si="34"/>
        <v/>
      </c>
      <c r="Q176">
        <f t="shared" si="36"/>
        <v>15</v>
      </c>
    </row>
    <row r="177" spans="1:17" x14ac:dyDescent="0.2">
      <c r="B177">
        <f t="shared" si="35"/>
        <v>14</v>
      </c>
      <c r="C177">
        <v>172</v>
      </c>
      <c r="D177" s="1">
        <f>Summary!$C$25</f>
        <v>8347.2363707649274</v>
      </c>
      <c r="E177" s="1">
        <f>Summary!$C$26*(1+Summary!$C$18)^'Time series'!B177</f>
        <v>2202.8002242980651</v>
      </c>
      <c r="F177" s="3">
        <f>(52*Summary!$C$14/12)*((1+Summary!$C$19)^'Time series'!B177)</f>
        <v>9241.1339342624688</v>
      </c>
      <c r="G177" s="1">
        <f t="shared" si="25"/>
        <v>1308.9026608005242</v>
      </c>
      <c r="H177" s="4" t="str">
        <f t="shared" si="26"/>
        <v>No</v>
      </c>
      <c r="I177" s="4" t="str">
        <f t="shared" si="29"/>
        <v/>
      </c>
      <c r="J177" s="1">
        <f t="shared" si="30"/>
        <v>1764547.6267558064</v>
      </c>
      <c r="K177" s="3">
        <f t="shared" si="31"/>
        <v>964623.98362285271</v>
      </c>
      <c r="L177" t="str">
        <f t="shared" si="27"/>
        <v>No</v>
      </c>
      <c r="M177" t="str">
        <f t="shared" si="32"/>
        <v/>
      </c>
      <c r="N177" s="1">
        <f t="shared" si="33"/>
        <v>2183349.6267558089</v>
      </c>
      <c r="O177" t="str">
        <f t="shared" si="28"/>
        <v>No</v>
      </c>
      <c r="P177" t="str">
        <f t="shared" si="34"/>
        <v/>
      </c>
      <c r="Q177">
        <f t="shared" si="36"/>
        <v>15</v>
      </c>
    </row>
    <row r="178" spans="1:17" x14ac:dyDescent="0.2">
      <c r="B178">
        <f t="shared" si="35"/>
        <v>14</v>
      </c>
      <c r="C178">
        <v>173</v>
      </c>
      <c r="D178" s="1">
        <f>Summary!$C$25</f>
        <v>8347.2363707649274</v>
      </c>
      <c r="E178" s="1">
        <f>Summary!$C$26*(1+Summary!$C$18)^'Time series'!B178</f>
        <v>2202.8002242980651</v>
      </c>
      <c r="F178" s="3">
        <f>(52*Summary!$C$14/12)*((1+Summary!$C$19)^'Time series'!B178)</f>
        <v>9241.1339342624688</v>
      </c>
      <c r="G178" s="1">
        <f t="shared" si="25"/>
        <v>1308.9026608005242</v>
      </c>
      <c r="H178" s="4" t="str">
        <f t="shared" si="26"/>
        <v>No</v>
      </c>
      <c r="I178" s="4" t="str">
        <f t="shared" si="29"/>
        <v/>
      </c>
      <c r="J178" s="1">
        <f t="shared" si="30"/>
        <v>1775097.6633508694</v>
      </c>
      <c r="K178" s="3">
        <f t="shared" si="31"/>
        <v>973865.11755711515</v>
      </c>
      <c r="L178" t="str">
        <f t="shared" si="27"/>
        <v>No</v>
      </c>
      <c r="M178" t="str">
        <f t="shared" si="32"/>
        <v/>
      </c>
      <c r="N178" s="1">
        <f t="shared" si="33"/>
        <v>2193899.6633508722</v>
      </c>
      <c r="O178" t="str">
        <f t="shared" si="28"/>
        <v>No</v>
      </c>
      <c r="P178" t="str">
        <f t="shared" si="34"/>
        <v/>
      </c>
      <c r="Q178">
        <f t="shared" si="36"/>
        <v>15</v>
      </c>
    </row>
    <row r="179" spans="1:17" x14ac:dyDescent="0.2">
      <c r="B179">
        <f t="shared" si="35"/>
        <v>14</v>
      </c>
      <c r="C179">
        <v>174</v>
      </c>
      <c r="D179" s="1">
        <f>Summary!$C$25</f>
        <v>8347.2363707649274</v>
      </c>
      <c r="E179" s="1">
        <f>Summary!$C$26*(1+Summary!$C$18)^'Time series'!B179</f>
        <v>2202.8002242980651</v>
      </c>
      <c r="F179" s="3">
        <f>(52*Summary!$C$14/12)*((1+Summary!$C$19)^'Time series'!B179)</f>
        <v>9241.1339342624688</v>
      </c>
      <c r="G179" s="1">
        <f t="shared" si="25"/>
        <v>1308.9026608005242</v>
      </c>
      <c r="H179" s="4" t="str">
        <f t="shared" si="26"/>
        <v>No</v>
      </c>
      <c r="I179" s="4" t="str">
        <f t="shared" si="29"/>
        <v/>
      </c>
      <c r="J179" s="1">
        <f t="shared" si="30"/>
        <v>1785647.6999459325</v>
      </c>
      <c r="K179" s="3">
        <f t="shared" si="31"/>
        <v>983106.2514913776</v>
      </c>
      <c r="L179" t="str">
        <f t="shared" si="27"/>
        <v>No</v>
      </c>
      <c r="M179" t="str">
        <f t="shared" si="32"/>
        <v/>
      </c>
      <c r="N179" s="1">
        <f t="shared" si="33"/>
        <v>2204449.6999459355</v>
      </c>
      <c r="O179" t="str">
        <f t="shared" si="28"/>
        <v>No</v>
      </c>
      <c r="P179" t="str">
        <f t="shared" si="34"/>
        <v/>
      </c>
      <c r="Q179">
        <f t="shared" si="36"/>
        <v>15</v>
      </c>
    </row>
    <row r="180" spans="1:17" x14ac:dyDescent="0.2">
      <c r="B180">
        <f t="shared" si="35"/>
        <v>14</v>
      </c>
      <c r="C180">
        <v>175</v>
      </c>
      <c r="D180" s="1">
        <f>Summary!$C$25</f>
        <v>8347.2363707649274</v>
      </c>
      <c r="E180" s="1">
        <f>Summary!$C$26*(1+Summary!$C$18)^'Time series'!B180</f>
        <v>2202.8002242980651</v>
      </c>
      <c r="F180" s="3">
        <f>(52*Summary!$C$14/12)*((1+Summary!$C$19)^'Time series'!B180)</f>
        <v>9241.1339342624688</v>
      </c>
      <c r="G180" s="1">
        <f t="shared" si="25"/>
        <v>1308.9026608005242</v>
      </c>
      <c r="H180" s="4" t="str">
        <f t="shared" si="26"/>
        <v>No</v>
      </c>
      <c r="I180" s="4" t="str">
        <f t="shared" si="29"/>
        <v/>
      </c>
      <c r="J180" s="1">
        <f t="shared" si="30"/>
        <v>1796197.7365409955</v>
      </c>
      <c r="K180" s="3">
        <f t="shared" si="31"/>
        <v>992347.38542564004</v>
      </c>
      <c r="L180" t="str">
        <f t="shared" si="27"/>
        <v>No</v>
      </c>
      <c r="M180" t="str">
        <f t="shared" si="32"/>
        <v/>
      </c>
      <c r="N180" s="1">
        <f t="shared" si="33"/>
        <v>2214999.7365409988</v>
      </c>
      <c r="O180" t="str">
        <f t="shared" si="28"/>
        <v>No</v>
      </c>
      <c r="P180" t="str">
        <f t="shared" si="34"/>
        <v/>
      </c>
      <c r="Q180">
        <f t="shared" si="36"/>
        <v>15</v>
      </c>
    </row>
    <row r="181" spans="1:17" x14ac:dyDescent="0.2">
      <c r="B181">
        <f t="shared" si="35"/>
        <v>14</v>
      </c>
      <c r="C181">
        <v>176</v>
      </c>
      <c r="D181" s="1">
        <f>Summary!$C$25</f>
        <v>8347.2363707649274</v>
      </c>
      <c r="E181" s="1">
        <f>Summary!$C$26*(1+Summary!$C$18)^'Time series'!B181</f>
        <v>2202.8002242980651</v>
      </c>
      <c r="F181" s="3">
        <f>(52*Summary!$C$14/12)*((1+Summary!$C$19)^'Time series'!B181)</f>
        <v>9241.1339342624688</v>
      </c>
      <c r="G181" s="1">
        <f t="shared" si="25"/>
        <v>1308.9026608005242</v>
      </c>
      <c r="H181" s="4" t="str">
        <f t="shared" si="26"/>
        <v>No</v>
      </c>
      <c r="I181" s="4" t="str">
        <f t="shared" si="29"/>
        <v/>
      </c>
      <c r="J181" s="1">
        <f t="shared" si="30"/>
        <v>1806747.7731360586</v>
      </c>
      <c r="K181" s="3">
        <f t="shared" si="31"/>
        <v>1001588.5193599025</v>
      </c>
      <c r="L181" t="str">
        <f t="shared" si="27"/>
        <v>No</v>
      </c>
      <c r="M181" t="str">
        <f t="shared" si="32"/>
        <v/>
      </c>
      <c r="N181" s="1">
        <f t="shared" si="33"/>
        <v>2225549.7731360621</v>
      </c>
      <c r="O181" t="str">
        <f t="shared" si="28"/>
        <v>No</v>
      </c>
      <c r="P181" t="str">
        <f t="shared" si="34"/>
        <v/>
      </c>
      <c r="Q181">
        <f t="shared" si="36"/>
        <v>15</v>
      </c>
    </row>
    <row r="182" spans="1:17" x14ac:dyDescent="0.2">
      <c r="B182">
        <f t="shared" si="35"/>
        <v>14</v>
      </c>
      <c r="C182">
        <v>177</v>
      </c>
      <c r="D182" s="1">
        <f>Summary!$C$25</f>
        <v>8347.2363707649274</v>
      </c>
      <c r="E182" s="1">
        <f>Summary!$C$26*(1+Summary!$C$18)^'Time series'!B182</f>
        <v>2202.8002242980651</v>
      </c>
      <c r="F182" s="3">
        <f>(52*Summary!$C$14/12)*((1+Summary!$C$19)^'Time series'!B182)</f>
        <v>9241.1339342624688</v>
      </c>
      <c r="G182" s="1">
        <f t="shared" si="25"/>
        <v>1308.9026608005242</v>
      </c>
      <c r="H182" s="4" t="str">
        <f t="shared" si="26"/>
        <v>No</v>
      </c>
      <c r="I182" s="4" t="str">
        <f t="shared" si="29"/>
        <v/>
      </c>
      <c r="J182" s="1">
        <f t="shared" si="30"/>
        <v>1817297.8097311216</v>
      </c>
      <c r="K182" s="3">
        <f t="shared" si="31"/>
        <v>1010829.6532941649</v>
      </c>
      <c r="L182" t="str">
        <f t="shared" si="27"/>
        <v>No</v>
      </c>
      <c r="M182" t="str">
        <f t="shared" si="32"/>
        <v/>
      </c>
      <c r="N182" s="1">
        <f t="shared" si="33"/>
        <v>2236099.8097311254</v>
      </c>
      <c r="O182" t="str">
        <f t="shared" si="28"/>
        <v>No</v>
      </c>
      <c r="P182" t="str">
        <f t="shared" si="34"/>
        <v/>
      </c>
      <c r="Q182">
        <f t="shared" si="36"/>
        <v>15</v>
      </c>
    </row>
    <row r="183" spans="1:17" x14ac:dyDescent="0.2">
      <c r="B183">
        <f t="shared" si="35"/>
        <v>14</v>
      </c>
      <c r="C183">
        <v>178</v>
      </c>
      <c r="D183" s="1">
        <f>Summary!$C$25</f>
        <v>8347.2363707649274</v>
      </c>
      <c r="E183" s="1">
        <f>Summary!$C$26*(1+Summary!$C$18)^'Time series'!B183</f>
        <v>2202.8002242980651</v>
      </c>
      <c r="F183" s="3">
        <f>(52*Summary!$C$14/12)*((1+Summary!$C$19)^'Time series'!B183)</f>
        <v>9241.1339342624688</v>
      </c>
      <c r="G183" s="1">
        <f t="shared" si="25"/>
        <v>1308.9026608005242</v>
      </c>
      <c r="H183" s="4" t="str">
        <f t="shared" si="26"/>
        <v>No</v>
      </c>
      <c r="I183" s="4" t="str">
        <f t="shared" si="29"/>
        <v/>
      </c>
      <c r="J183" s="1">
        <f t="shared" si="30"/>
        <v>1827847.8463261847</v>
      </c>
      <c r="K183" s="3">
        <f t="shared" si="31"/>
        <v>1020070.7872284274</v>
      </c>
      <c r="L183" t="str">
        <f t="shared" si="27"/>
        <v>No</v>
      </c>
      <c r="M183" t="str">
        <f t="shared" si="32"/>
        <v/>
      </c>
      <c r="N183" s="1">
        <f t="shared" si="33"/>
        <v>2246649.8463261886</v>
      </c>
      <c r="O183" t="str">
        <f t="shared" si="28"/>
        <v>No</v>
      </c>
      <c r="P183" t="str">
        <f t="shared" si="34"/>
        <v/>
      </c>
      <c r="Q183">
        <f t="shared" si="36"/>
        <v>15</v>
      </c>
    </row>
    <row r="184" spans="1:17" x14ac:dyDescent="0.2">
      <c r="B184">
        <f t="shared" si="35"/>
        <v>14</v>
      </c>
      <c r="C184">
        <v>179</v>
      </c>
      <c r="D184" s="1">
        <f>Summary!$C$25</f>
        <v>8347.2363707649274</v>
      </c>
      <c r="E184" s="1">
        <f>Summary!$C$26*(1+Summary!$C$18)^'Time series'!B184</f>
        <v>2202.8002242980651</v>
      </c>
      <c r="F184" s="3">
        <f>(52*Summary!$C$14/12)*((1+Summary!$C$19)^'Time series'!B184)</f>
        <v>9241.1339342624688</v>
      </c>
      <c r="G184" s="1">
        <f t="shared" si="25"/>
        <v>1308.9026608005242</v>
      </c>
      <c r="H184" s="4" t="str">
        <f t="shared" si="26"/>
        <v>No</v>
      </c>
      <c r="I184" s="4" t="str">
        <f t="shared" si="29"/>
        <v/>
      </c>
      <c r="J184" s="1">
        <f t="shared" si="30"/>
        <v>1838397.8829212477</v>
      </c>
      <c r="K184" s="3">
        <f t="shared" si="31"/>
        <v>1029311.9211626898</v>
      </c>
      <c r="L184" t="str">
        <f t="shared" si="27"/>
        <v>No</v>
      </c>
      <c r="M184" t="str">
        <f t="shared" si="32"/>
        <v/>
      </c>
      <c r="N184" s="1">
        <f t="shared" si="33"/>
        <v>2257199.8829212519</v>
      </c>
      <c r="O184" t="str">
        <f t="shared" si="28"/>
        <v>No</v>
      </c>
      <c r="P184" t="str">
        <f t="shared" si="34"/>
        <v/>
      </c>
      <c r="Q184">
        <f t="shared" si="36"/>
        <v>15</v>
      </c>
    </row>
    <row r="185" spans="1:17" x14ac:dyDescent="0.2">
      <c r="B185">
        <f t="shared" si="35"/>
        <v>14</v>
      </c>
      <c r="C185">
        <v>180</v>
      </c>
      <c r="D185" s="1">
        <f>Summary!$C$25</f>
        <v>8347.2363707649274</v>
      </c>
      <c r="E185" s="1">
        <f>Summary!$C$26*(1+Summary!$C$18)^'Time series'!B185</f>
        <v>2202.8002242980651</v>
      </c>
      <c r="F185" s="3">
        <f>(52*Summary!$C$14/12)*((1+Summary!$C$19)^'Time series'!B185)</f>
        <v>9241.1339342624688</v>
      </c>
      <c r="G185" s="1">
        <f t="shared" si="25"/>
        <v>1308.9026608005242</v>
      </c>
      <c r="H185" s="4" t="str">
        <f t="shared" si="26"/>
        <v>No</v>
      </c>
      <c r="I185" s="4" t="str">
        <f t="shared" si="29"/>
        <v/>
      </c>
      <c r="J185" s="1">
        <f t="shared" si="30"/>
        <v>1848947.9195163108</v>
      </c>
      <c r="K185" s="3">
        <f t="shared" si="31"/>
        <v>1038553.0550969522</v>
      </c>
      <c r="L185" t="str">
        <f t="shared" si="27"/>
        <v>No</v>
      </c>
      <c r="M185" t="str">
        <f t="shared" si="32"/>
        <v/>
      </c>
      <c r="N185" s="1">
        <f t="shared" si="33"/>
        <v>2267749.9195163152</v>
      </c>
      <c r="O185" t="str">
        <f t="shared" si="28"/>
        <v>No</v>
      </c>
      <c r="P185" t="str">
        <f t="shared" si="34"/>
        <v/>
      </c>
      <c r="Q185">
        <f t="shared" si="36"/>
        <v>15</v>
      </c>
    </row>
    <row r="186" spans="1:17" x14ac:dyDescent="0.2">
      <c r="A186">
        <f>B186+1</f>
        <v>16</v>
      </c>
      <c r="B186">
        <f t="shared" si="35"/>
        <v>15</v>
      </c>
      <c r="C186">
        <v>181</v>
      </c>
      <c r="D186" s="1">
        <f>Summary!$C$25</f>
        <v>8347.2363707649274</v>
      </c>
      <c r="E186" s="1">
        <f>Summary!$C$26*(1+Summary!$C$18)^'Time series'!B186</f>
        <v>2246.8562287840255</v>
      </c>
      <c r="F186" s="3">
        <f>(52*Summary!$C$14/12)*((1+Summary!$C$19)^'Time series'!B186)</f>
        <v>9957.3218141678099</v>
      </c>
      <c r="G186" s="1">
        <f t="shared" si="25"/>
        <v>636.77078538114256</v>
      </c>
      <c r="H186" s="4" t="str">
        <f t="shared" si="26"/>
        <v>No</v>
      </c>
      <c r="I186" s="4" t="str">
        <f t="shared" si="29"/>
        <v/>
      </c>
      <c r="J186" s="1">
        <f t="shared" si="30"/>
        <v>1859542.0121158597</v>
      </c>
      <c r="K186" s="3">
        <f t="shared" si="31"/>
        <v>1048510.37691112</v>
      </c>
      <c r="L186" t="str">
        <f t="shared" si="27"/>
        <v>No</v>
      </c>
      <c r="M186" t="str">
        <f t="shared" si="32"/>
        <v/>
      </c>
      <c r="N186" s="1">
        <f t="shared" si="33"/>
        <v>2278344.0121158645</v>
      </c>
      <c r="O186" t="str">
        <f t="shared" si="28"/>
        <v>No</v>
      </c>
      <c r="P186" t="str">
        <f t="shared" si="34"/>
        <v/>
      </c>
      <c r="Q186">
        <f t="shared" si="36"/>
        <v>16</v>
      </c>
    </row>
    <row r="187" spans="1:17" x14ac:dyDescent="0.2">
      <c r="B187">
        <f t="shared" si="35"/>
        <v>15</v>
      </c>
      <c r="C187">
        <v>182</v>
      </c>
      <c r="D187" s="1">
        <f>Summary!$C$25</f>
        <v>8347.2363707649274</v>
      </c>
      <c r="E187" s="1">
        <f>Summary!$C$26*(1+Summary!$C$18)^'Time series'!B187</f>
        <v>2246.8562287840255</v>
      </c>
      <c r="F187" s="3">
        <f>(52*Summary!$C$14/12)*((1+Summary!$C$19)^'Time series'!B187)</f>
        <v>9957.3218141678099</v>
      </c>
      <c r="G187" s="1">
        <f t="shared" si="25"/>
        <v>636.77078538114256</v>
      </c>
      <c r="H187" s="4" t="str">
        <f t="shared" si="26"/>
        <v>No</v>
      </c>
      <c r="I187" s="4" t="str">
        <f t="shared" si="29"/>
        <v/>
      </c>
      <c r="J187" s="1">
        <f t="shared" si="30"/>
        <v>1870136.1047154085</v>
      </c>
      <c r="K187" s="3">
        <f t="shared" si="31"/>
        <v>1058467.6987252878</v>
      </c>
      <c r="L187" t="str">
        <f t="shared" si="27"/>
        <v>No</v>
      </c>
      <c r="M187" t="str">
        <f t="shared" si="32"/>
        <v/>
      </c>
      <c r="N187" s="1">
        <f t="shared" si="33"/>
        <v>2288938.1047154139</v>
      </c>
      <c r="O187" t="str">
        <f t="shared" si="28"/>
        <v>No</v>
      </c>
      <c r="P187" t="str">
        <f t="shared" si="34"/>
        <v/>
      </c>
      <c r="Q187">
        <f t="shared" si="36"/>
        <v>16</v>
      </c>
    </row>
    <row r="188" spans="1:17" x14ac:dyDescent="0.2">
      <c r="B188">
        <f t="shared" si="35"/>
        <v>15</v>
      </c>
      <c r="C188">
        <v>183</v>
      </c>
      <c r="D188" s="1">
        <f>Summary!$C$25</f>
        <v>8347.2363707649274</v>
      </c>
      <c r="E188" s="1">
        <f>Summary!$C$26*(1+Summary!$C$18)^'Time series'!B188</f>
        <v>2246.8562287840255</v>
      </c>
      <c r="F188" s="3">
        <f>(52*Summary!$C$14/12)*((1+Summary!$C$19)^'Time series'!B188)</f>
        <v>9957.3218141678099</v>
      </c>
      <c r="G188" s="1">
        <f t="shared" si="25"/>
        <v>636.77078538114256</v>
      </c>
      <c r="H188" s="4" t="str">
        <f t="shared" si="26"/>
        <v>No</v>
      </c>
      <c r="I188" s="4" t="str">
        <f t="shared" si="29"/>
        <v/>
      </c>
      <c r="J188" s="1">
        <f t="shared" si="30"/>
        <v>1880730.1973149574</v>
      </c>
      <c r="K188" s="3">
        <f t="shared" si="31"/>
        <v>1068425.0205394556</v>
      </c>
      <c r="L188" t="str">
        <f t="shared" si="27"/>
        <v>No</v>
      </c>
      <c r="M188" t="str">
        <f t="shared" si="32"/>
        <v/>
      </c>
      <c r="N188" s="1">
        <f t="shared" si="33"/>
        <v>2299532.1973149632</v>
      </c>
      <c r="O188" t="str">
        <f t="shared" si="28"/>
        <v>No</v>
      </c>
      <c r="P188" t="str">
        <f t="shared" si="34"/>
        <v/>
      </c>
      <c r="Q188">
        <f t="shared" si="36"/>
        <v>16</v>
      </c>
    </row>
    <row r="189" spans="1:17" x14ac:dyDescent="0.2">
      <c r="B189">
        <f t="shared" si="35"/>
        <v>15</v>
      </c>
      <c r="C189">
        <v>184</v>
      </c>
      <c r="D189" s="1">
        <f>Summary!$C$25</f>
        <v>8347.2363707649274</v>
      </c>
      <c r="E189" s="1">
        <f>Summary!$C$26*(1+Summary!$C$18)^'Time series'!B189</f>
        <v>2246.8562287840255</v>
      </c>
      <c r="F189" s="3">
        <f>(52*Summary!$C$14/12)*((1+Summary!$C$19)^'Time series'!B189)</f>
        <v>9957.3218141678099</v>
      </c>
      <c r="G189" s="1">
        <f t="shared" si="25"/>
        <v>636.77078538114256</v>
      </c>
      <c r="H189" s="4" t="str">
        <f t="shared" si="26"/>
        <v>No</v>
      </c>
      <c r="I189" s="4" t="str">
        <f t="shared" si="29"/>
        <v/>
      </c>
      <c r="J189" s="1">
        <f t="shared" si="30"/>
        <v>1891324.2899145063</v>
      </c>
      <c r="K189" s="3">
        <f t="shared" si="31"/>
        <v>1078382.3423536234</v>
      </c>
      <c r="L189" t="str">
        <f t="shared" si="27"/>
        <v>No</v>
      </c>
      <c r="M189" t="str">
        <f t="shared" si="32"/>
        <v/>
      </c>
      <c r="N189" s="1">
        <f t="shared" si="33"/>
        <v>2310126.2899145125</v>
      </c>
      <c r="O189" t="str">
        <f t="shared" si="28"/>
        <v>No</v>
      </c>
      <c r="P189" t="str">
        <f t="shared" si="34"/>
        <v/>
      </c>
      <c r="Q189">
        <f t="shared" si="36"/>
        <v>16</v>
      </c>
    </row>
    <row r="190" spans="1:17" x14ac:dyDescent="0.2">
      <c r="B190">
        <f t="shared" si="35"/>
        <v>15</v>
      </c>
      <c r="C190">
        <v>185</v>
      </c>
      <c r="D190" s="1">
        <f>Summary!$C$25</f>
        <v>8347.2363707649274</v>
      </c>
      <c r="E190" s="1">
        <f>Summary!$C$26*(1+Summary!$C$18)^'Time series'!B190</f>
        <v>2246.8562287840255</v>
      </c>
      <c r="F190" s="3">
        <f>(52*Summary!$C$14/12)*((1+Summary!$C$19)^'Time series'!B190)</f>
        <v>9957.3218141678099</v>
      </c>
      <c r="G190" s="1">
        <f t="shared" si="25"/>
        <v>636.77078538114256</v>
      </c>
      <c r="H190" s="4" t="str">
        <f t="shared" si="26"/>
        <v>No</v>
      </c>
      <c r="I190" s="4" t="str">
        <f t="shared" si="29"/>
        <v/>
      </c>
      <c r="J190" s="1">
        <f t="shared" si="30"/>
        <v>1901918.3825140551</v>
      </c>
      <c r="K190" s="3">
        <f t="shared" si="31"/>
        <v>1088339.6641677911</v>
      </c>
      <c r="L190" t="str">
        <f t="shared" si="27"/>
        <v>No</v>
      </c>
      <c r="M190" t="str">
        <f t="shared" si="32"/>
        <v/>
      </c>
      <c r="N190" s="1">
        <f t="shared" si="33"/>
        <v>2320720.3825140619</v>
      </c>
      <c r="O190" t="str">
        <f t="shared" si="28"/>
        <v>No</v>
      </c>
      <c r="P190" t="str">
        <f t="shared" si="34"/>
        <v/>
      </c>
      <c r="Q190">
        <f t="shared" si="36"/>
        <v>16</v>
      </c>
    </row>
    <row r="191" spans="1:17" x14ac:dyDescent="0.2">
      <c r="B191">
        <f t="shared" si="35"/>
        <v>15</v>
      </c>
      <c r="C191">
        <v>186</v>
      </c>
      <c r="D191" s="1">
        <f>Summary!$C$25</f>
        <v>8347.2363707649274</v>
      </c>
      <c r="E191" s="1">
        <f>Summary!$C$26*(1+Summary!$C$18)^'Time series'!B191</f>
        <v>2246.8562287840255</v>
      </c>
      <c r="F191" s="3">
        <f>(52*Summary!$C$14/12)*((1+Summary!$C$19)^'Time series'!B191)</f>
        <v>9957.3218141678099</v>
      </c>
      <c r="G191" s="1">
        <f t="shared" si="25"/>
        <v>636.77078538114256</v>
      </c>
      <c r="H191" s="4" t="str">
        <f t="shared" si="26"/>
        <v>No</v>
      </c>
      <c r="I191" s="4" t="str">
        <f t="shared" si="29"/>
        <v/>
      </c>
      <c r="J191" s="1">
        <f t="shared" si="30"/>
        <v>1912512.475113604</v>
      </c>
      <c r="K191" s="3">
        <f t="shared" si="31"/>
        <v>1098296.9859819589</v>
      </c>
      <c r="L191" t="str">
        <f t="shared" si="27"/>
        <v>No</v>
      </c>
      <c r="M191" t="str">
        <f t="shared" si="32"/>
        <v/>
      </c>
      <c r="N191" s="1">
        <f t="shared" si="33"/>
        <v>2331314.4751136112</v>
      </c>
      <c r="O191" t="str">
        <f t="shared" si="28"/>
        <v>No</v>
      </c>
      <c r="P191" t="str">
        <f t="shared" si="34"/>
        <v/>
      </c>
      <c r="Q191">
        <f t="shared" si="36"/>
        <v>16</v>
      </c>
    </row>
    <row r="192" spans="1:17" x14ac:dyDescent="0.2">
      <c r="B192">
        <f t="shared" si="35"/>
        <v>15</v>
      </c>
      <c r="C192">
        <v>187</v>
      </c>
      <c r="D192" s="1">
        <f>Summary!$C$25</f>
        <v>8347.2363707649274</v>
      </c>
      <c r="E192" s="1">
        <f>Summary!$C$26*(1+Summary!$C$18)^'Time series'!B192</f>
        <v>2246.8562287840255</v>
      </c>
      <c r="F192" s="3">
        <f>(52*Summary!$C$14/12)*((1+Summary!$C$19)^'Time series'!B192)</f>
        <v>9957.3218141678099</v>
      </c>
      <c r="G192" s="1">
        <f t="shared" si="25"/>
        <v>636.77078538114256</v>
      </c>
      <c r="H192" s="4" t="str">
        <f t="shared" si="26"/>
        <v>No</v>
      </c>
      <c r="I192" s="4" t="str">
        <f t="shared" si="29"/>
        <v/>
      </c>
      <c r="J192" s="1">
        <f t="shared" si="30"/>
        <v>1923106.5677131529</v>
      </c>
      <c r="K192" s="3">
        <f t="shared" si="31"/>
        <v>1108254.3077961267</v>
      </c>
      <c r="L192" t="str">
        <f t="shared" si="27"/>
        <v>No</v>
      </c>
      <c r="M192" t="str">
        <f t="shared" si="32"/>
        <v/>
      </c>
      <c r="N192" s="1">
        <f t="shared" si="33"/>
        <v>2341908.5677131605</v>
      </c>
      <c r="O192" t="str">
        <f t="shared" si="28"/>
        <v>No</v>
      </c>
      <c r="P192" t="str">
        <f t="shared" si="34"/>
        <v/>
      </c>
      <c r="Q192">
        <f t="shared" si="36"/>
        <v>16</v>
      </c>
    </row>
    <row r="193" spans="1:17" x14ac:dyDescent="0.2">
      <c r="B193">
        <f t="shared" si="35"/>
        <v>15</v>
      </c>
      <c r="C193">
        <v>188</v>
      </c>
      <c r="D193" s="1">
        <f>Summary!$C$25</f>
        <v>8347.2363707649274</v>
      </c>
      <c r="E193" s="1">
        <f>Summary!$C$26*(1+Summary!$C$18)^'Time series'!B193</f>
        <v>2246.8562287840255</v>
      </c>
      <c r="F193" s="3">
        <f>(52*Summary!$C$14/12)*((1+Summary!$C$19)^'Time series'!B193)</f>
        <v>9957.3218141678099</v>
      </c>
      <c r="G193" s="1">
        <f t="shared" si="25"/>
        <v>636.77078538114256</v>
      </c>
      <c r="H193" s="4" t="str">
        <f t="shared" si="26"/>
        <v>No</v>
      </c>
      <c r="I193" s="4" t="str">
        <f t="shared" si="29"/>
        <v/>
      </c>
      <c r="J193" s="1">
        <f t="shared" si="30"/>
        <v>1933700.6603127017</v>
      </c>
      <c r="K193" s="3">
        <f t="shared" si="31"/>
        <v>1118211.6296102945</v>
      </c>
      <c r="L193" t="str">
        <f t="shared" si="27"/>
        <v>No</v>
      </c>
      <c r="M193" t="str">
        <f t="shared" si="32"/>
        <v/>
      </c>
      <c r="N193" s="1">
        <f t="shared" si="33"/>
        <v>2352502.6603127099</v>
      </c>
      <c r="O193" t="str">
        <f t="shared" si="28"/>
        <v>No</v>
      </c>
      <c r="P193" t="str">
        <f t="shared" si="34"/>
        <v/>
      </c>
      <c r="Q193">
        <f t="shared" si="36"/>
        <v>16</v>
      </c>
    </row>
    <row r="194" spans="1:17" x14ac:dyDescent="0.2">
      <c r="B194">
        <f t="shared" si="35"/>
        <v>15</v>
      </c>
      <c r="C194">
        <v>189</v>
      </c>
      <c r="D194" s="1">
        <f>Summary!$C$25</f>
        <v>8347.2363707649274</v>
      </c>
      <c r="E194" s="1">
        <f>Summary!$C$26*(1+Summary!$C$18)^'Time series'!B194</f>
        <v>2246.8562287840255</v>
      </c>
      <c r="F194" s="3">
        <f>(52*Summary!$C$14/12)*((1+Summary!$C$19)^'Time series'!B194)</f>
        <v>9957.3218141678099</v>
      </c>
      <c r="G194" s="1">
        <f t="shared" si="25"/>
        <v>636.77078538114256</v>
      </c>
      <c r="H194" s="4" t="str">
        <f t="shared" si="26"/>
        <v>No</v>
      </c>
      <c r="I194" s="4" t="str">
        <f t="shared" si="29"/>
        <v/>
      </c>
      <c r="J194" s="1">
        <f t="shared" si="30"/>
        <v>1944294.7529122506</v>
      </c>
      <c r="K194" s="3">
        <f t="shared" si="31"/>
        <v>1128168.9514244623</v>
      </c>
      <c r="L194" t="str">
        <f t="shared" si="27"/>
        <v>No</v>
      </c>
      <c r="M194" t="str">
        <f t="shared" si="32"/>
        <v/>
      </c>
      <c r="N194" s="1">
        <f t="shared" si="33"/>
        <v>2363096.7529122592</v>
      </c>
      <c r="O194" t="str">
        <f t="shared" si="28"/>
        <v>No</v>
      </c>
      <c r="P194" t="str">
        <f t="shared" si="34"/>
        <v/>
      </c>
      <c r="Q194">
        <f t="shared" si="36"/>
        <v>16</v>
      </c>
    </row>
    <row r="195" spans="1:17" x14ac:dyDescent="0.2">
      <c r="B195">
        <f t="shared" si="35"/>
        <v>15</v>
      </c>
      <c r="C195">
        <v>190</v>
      </c>
      <c r="D195" s="1">
        <f>Summary!$C$25</f>
        <v>8347.2363707649274</v>
      </c>
      <c r="E195" s="1">
        <f>Summary!$C$26*(1+Summary!$C$18)^'Time series'!B195</f>
        <v>2246.8562287840255</v>
      </c>
      <c r="F195" s="3">
        <f>(52*Summary!$C$14/12)*((1+Summary!$C$19)^'Time series'!B195)</f>
        <v>9957.3218141678099</v>
      </c>
      <c r="G195" s="1">
        <f t="shared" si="25"/>
        <v>636.77078538114256</v>
      </c>
      <c r="H195" s="4" t="str">
        <f t="shared" si="26"/>
        <v>No</v>
      </c>
      <c r="I195" s="4" t="str">
        <f t="shared" si="29"/>
        <v/>
      </c>
      <c r="J195" s="1">
        <f t="shared" si="30"/>
        <v>1954888.8455117994</v>
      </c>
      <c r="K195" s="3">
        <f t="shared" si="31"/>
        <v>1138126.27323863</v>
      </c>
      <c r="L195" t="str">
        <f t="shared" si="27"/>
        <v>No</v>
      </c>
      <c r="M195" t="str">
        <f t="shared" si="32"/>
        <v/>
      </c>
      <c r="N195" s="1">
        <f t="shared" si="33"/>
        <v>2373690.8455118085</v>
      </c>
      <c r="O195" t="str">
        <f t="shared" si="28"/>
        <v>No</v>
      </c>
      <c r="P195" t="str">
        <f t="shared" si="34"/>
        <v/>
      </c>
      <c r="Q195">
        <f t="shared" si="36"/>
        <v>16</v>
      </c>
    </row>
    <row r="196" spans="1:17" x14ac:dyDescent="0.2">
      <c r="B196">
        <f t="shared" si="35"/>
        <v>15</v>
      </c>
      <c r="C196">
        <v>191</v>
      </c>
      <c r="D196" s="1">
        <f>Summary!$C$25</f>
        <v>8347.2363707649274</v>
      </c>
      <c r="E196" s="1">
        <f>Summary!$C$26*(1+Summary!$C$18)^'Time series'!B196</f>
        <v>2246.8562287840255</v>
      </c>
      <c r="F196" s="3">
        <f>(52*Summary!$C$14/12)*((1+Summary!$C$19)^'Time series'!B196)</f>
        <v>9957.3218141678099</v>
      </c>
      <c r="G196" s="1">
        <f t="shared" si="25"/>
        <v>636.77078538114256</v>
      </c>
      <c r="H196" s="4" t="str">
        <f t="shared" si="26"/>
        <v>No</v>
      </c>
      <c r="I196" s="4" t="str">
        <f t="shared" si="29"/>
        <v/>
      </c>
      <c r="J196" s="1">
        <f t="shared" si="30"/>
        <v>1965482.9381113483</v>
      </c>
      <c r="K196" s="3">
        <f t="shared" si="31"/>
        <v>1148083.5950527978</v>
      </c>
      <c r="L196" t="str">
        <f t="shared" si="27"/>
        <v>No</v>
      </c>
      <c r="M196" t="str">
        <f t="shared" si="32"/>
        <v/>
      </c>
      <c r="N196" s="1">
        <f t="shared" si="33"/>
        <v>2384284.9381113579</v>
      </c>
      <c r="O196" t="str">
        <f t="shared" si="28"/>
        <v>No</v>
      </c>
      <c r="P196" t="str">
        <f t="shared" si="34"/>
        <v/>
      </c>
      <c r="Q196">
        <f t="shared" si="36"/>
        <v>16</v>
      </c>
    </row>
    <row r="197" spans="1:17" x14ac:dyDescent="0.2">
      <c r="B197">
        <f t="shared" si="35"/>
        <v>15</v>
      </c>
      <c r="C197">
        <v>192</v>
      </c>
      <c r="D197" s="1">
        <f>Summary!$C$25</f>
        <v>8347.2363707649274</v>
      </c>
      <c r="E197" s="1">
        <f>Summary!$C$26*(1+Summary!$C$18)^'Time series'!B197</f>
        <v>2246.8562287840255</v>
      </c>
      <c r="F197" s="3">
        <f>(52*Summary!$C$14/12)*((1+Summary!$C$19)^'Time series'!B197)</f>
        <v>9957.3218141678099</v>
      </c>
      <c r="G197" s="1">
        <f t="shared" si="25"/>
        <v>636.77078538114256</v>
      </c>
      <c r="H197" s="4" t="str">
        <f t="shared" si="26"/>
        <v>No</v>
      </c>
      <c r="I197" s="4" t="str">
        <f t="shared" si="29"/>
        <v/>
      </c>
      <c r="J197" s="1">
        <f t="shared" si="30"/>
        <v>1976077.0307108972</v>
      </c>
      <c r="K197" s="3">
        <f t="shared" si="31"/>
        <v>1158040.9168669656</v>
      </c>
      <c r="L197" t="str">
        <f t="shared" si="27"/>
        <v>No</v>
      </c>
      <c r="M197" t="str">
        <f t="shared" si="32"/>
        <v/>
      </c>
      <c r="N197" s="1">
        <f t="shared" si="33"/>
        <v>2394879.0307109072</v>
      </c>
      <c r="O197" t="str">
        <f t="shared" si="28"/>
        <v>No</v>
      </c>
      <c r="P197" t="str">
        <f t="shared" si="34"/>
        <v/>
      </c>
      <c r="Q197">
        <f t="shared" si="36"/>
        <v>16</v>
      </c>
    </row>
    <row r="198" spans="1:17" x14ac:dyDescent="0.2">
      <c r="A198">
        <f>B198+1</f>
        <v>17</v>
      </c>
      <c r="B198">
        <f t="shared" si="35"/>
        <v>16</v>
      </c>
      <c r="C198">
        <v>193</v>
      </c>
      <c r="D198" s="1">
        <f>Summary!$C$25</f>
        <v>8347.2363707649274</v>
      </c>
      <c r="E198" s="1">
        <f>Summary!$C$26*(1+Summary!$C$18)^'Time series'!B198</f>
        <v>2291.7933533597065</v>
      </c>
      <c r="F198" s="3">
        <f>(52*Summary!$C$14/12)*((1+Summary!$C$19)^'Time series'!B198)</f>
        <v>10729.014254765814</v>
      </c>
      <c r="G198" s="1">
        <f t="shared" si="25"/>
        <v>-89.984530641180754</v>
      </c>
      <c r="H198" s="4" t="str">
        <f t="shared" si="26"/>
        <v>Yes</v>
      </c>
      <c r="I198" s="4">
        <f t="shared" si="29"/>
        <v>1</v>
      </c>
      <c r="J198" s="1">
        <f t="shared" si="30"/>
        <v>1986716.0604350218</v>
      </c>
      <c r="K198" s="3">
        <f t="shared" si="31"/>
        <v>1168769.9311217314</v>
      </c>
      <c r="L198" t="str">
        <f t="shared" si="27"/>
        <v>No</v>
      </c>
      <c r="M198" t="str">
        <f t="shared" si="32"/>
        <v/>
      </c>
      <c r="N198" s="1">
        <f t="shared" si="33"/>
        <v>2405518.060435032</v>
      </c>
      <c r="O198" t="str">
        <f t="shared" si="28"/>
        <v>No</v>
      </c>
      <c r="P198" t="str">
        <f t="shared" si="34"/>
        <v/>
      </c>
      <c r="Q198">
        <f t="shared" si="36"/>
        <v>17</v>
      </c>
    </row>
    <row r="199" spans="1:17" x14ac:dyDescent="0.2">
      <c r="B199">
        <f t="shared" si="35"/>
        <v>16</v>
      </c>
      <c r="C199">
        <v>194</v>
      </c>
      <c r="D199" s="1">
        <f>Summary!$C$25</f>
        <v>8347.2363707649274</v>
      </c>
      <c r="E199" s="1">
        <f>Summary!$C$26*(1+Summary!$C$18)^'Time series'!B199</f>
        <v>2291.7933533597065</v>
      </c>
      <c r="F199" s="3">
        <f>(52*Summary!$C$14/12)*((1+Summary!$C$19)^'Time series'!B199)</f>
        <v>10729.014254765814</v>
      </c>
      <c r="G199" s="1">
        <f t="shared" ref="G199:G262" si="37">D199+E199-F199</f>
        <v>-89.984530641180754</v>
      </c>
      <c r="H199" s="4" t="str">
        <f t="shared" ref="H199:H262" si="38">IF(G199&gt;0,"No","Yes")</f>
        <v>Yes</v>
      </c>
      <c r="I199" s="4" t="str">
        <f t="shared" si="29"/>
        <v/>
      </c>
      <c r="J199" s="1">
        <f t="shared" si="30"/>
        <v>1997355.0901591463</v>
      </c>
      <c r="K199" s="3">
        <f t="shared" si="31"/>
        <v>1179498.9453764972</v>
      </c>
      <c r="L199" t="str">
        <f t="shared" ref="L199:L262" si="39">IF(K199&lt;J199,"No","Yes")</f>
        <v>No</v>
      </c>
      <c r="M199" t="str">
        <f t="shared" si="32"/>
        <v/>
      </c>
      <c r="N199" s="1">
        <f t="shared" si="33"/>
        <v>2416157.0901591568</v>
      </c>
      <c r="O199" t="str">
        <f t="shared" ref="O199:O262" si="40">IF(K199&lt;N199,"No","Yes")</f>
        <v>No</v>
      </c>
      <c r="P199" t="str">
        <f t="shared" si="34"/>
        <v/>
      </c>
      <c r="Q199">
        <f t="shared" si="36"/>
        <v>17</v>
      </c>
    </row>
    <row r="200" spans="1:17" x14ac:dyDescent="0.2">
      <c r="B200">
        <f t="shared" si="35"/>
        <v>16</v>
      </c>
      <c r="C200">
        <v>195</v>
      </c>
      <c r="D200" s="1">
        <f>Summary!$C$25</f>
        <v>8347.2363707649274</v>
      </c>
      <c r="E200" s="1">
        <f>Summary!$C$26*(1+Summary!$C$18)^'Time series'!B200</f>
        <v>2291.7933533597065</v>
      </c>
      <c r="F200" s="3">
        <f>(52*Summary!$C$14/12)*((1+Summary!$C$19)^'Time series'!B200)</f>
        <v>10729.014254765814</v>
      </c>
      <c r="G200" s="1">
        <f t="shared" si="37"/>
        <v>-89.984530641180754</v>
      </c>
      <c r="H200" s="4" t="str">
        <f t="shared" si="38"/>
        <v>Yes</v>
      </c>
      <c r="I200" s="4" t="str">
        <f t="shared" ref="I200:I263" si="41">IF($H$6="Yes","",IF(H200=H199,"",1))</f>
        <v/>
      </c>
      <c r="J200" s="1">
        <f t="shared" ref="J200:J263" si="42">J199+D200+E200</f>
        <v>2007994.1198832709</v>
      </c>
      <c r="K200" s="3">
        <f t="shared" ref="K200:K263" si="43">K199+F200</f>
        <v>1190227.959631263</v>
      </c>
      <c r="L200" t="str">
        <f t="shared" si="39"/>
        <v>No</v>
      </c>
      <c r="M200" t="str">
        <f t="shared" ref="M200:M263" si="44">IF($L$6="Yes","",IF(L200=L199,"",1))</f>
        <v/>
      </c>
      <c r="N200" s="1">
        <f t="shared" ref="N200:N263" si="45">N199+D200+E200</f>
        <v>2426796.1198832816</v>
      </c>
      <c r="O200" t="str">
        <f t="shared" si="40"/>
        <v>No</v>
      </c>
      <c r="P200" t="str">
        <f t="shared" ref="P200:P263" si="46">IF($O$6="Yes","",IF(O200=O199,"",1))</f>
        <v/>
      </c>
      <c r="Q200">
        <f t="shared" si="36"/>
        <v>17</v>
      </c>
    </row>
    <row r="201" spans="1:17" x14ac:dyDescent="0.2">
      <c r="B201">
        <f t="shared" si="35"/>
        <v>16</v>
      </c>
      <c r="C201">
        <v>196</v>
      </c>
      <c r="D201" s="1">
        <f>Summary!$C$25</f>
        <v>8347.2363707649274</v>
      </c>
      <c r="E201" s="1">
        <f>Summary!$C$26*(1+Summary!$C$18)^'Time series'!B201</f>
        <v>2291.7933533597065</v>
      </c>
      <c r="F201" s="3">
        <f>(52*Summary!$C$14/12)*((1+Summary!$C$19)^'Time series'!B201)</f>
        <v>10729.014254765814</v>
      </c>
      <c r="G201" s="1">
        <f t="shared" si="37"/>
        <v>-89.984530641180754</v>
      </c>
      <c r="H201" s="4" t="str">
        <f t="shared" si="38"/>
        <v>Yes</v>
      </c>
      <c r="I201" s="4" t="str">
        <f t="shared" si="41"/>
        <v/>
      </c>
      <c r="J201" s="1">
        <f t="shared" si="42"/>
        <v>2018633.1496073955</v>
      </c>
      <c r="K201" s="3">
        <f t="shared" si="43"/>
        <v>1200956.9738860289</v>
      </c>
      <c r="L201" t="str">
        <f t="shared" si="39"/>
        <v>No</v>
      </c>
      <c r="M201" t="str">
        <f t="shared" si="44"/>
        <v/>
      </c>
      <c r="N201" s="1">
        <f t="shared" si="45"/>
        <v>2437435.1496074065</v>
      </c>
      <c r="O201" t="str">
        <f t="shared" si="40"/>
        <v>No</v>
      </c>
      <c r="P201" t="str">
        <f t="shared" si="46"/>
        <v/>
      </c>
      <c r="Q201">
        <f t="shared" si="36"/>
        <v>17</v>
      </c>
    </row>
    <row r="202" spans="1:17" x14ac:dyDescent="0.2">
      <c r="B202">
        <f t="shared" si="35"/>
        <v>16</v>
      </c>
      <c r="C202">
        <v>197</v>
      </c>
      <c r="D202" s="1">
        <f>Summary!$C$25</f>
        <v>8347.2363707649274</v>
      </c>
      <c r="E202" s="1">
        <f>Summary!$C$26*(1+Summary!$C$18)^'Time series'!B202</f>
        <v>2291.7933533597065</v>
      </c>
      <c r="F202" s="3">
        <f>(52*Summary!$C$14/12)*((1+Summary!$C$19)^'Time series'!B202)</f>
        <v>10729.014254765814</v>
      </c>
      <c r="G202" s="1">
        <f t="shared" si="37"/>
        <v>-89.984530641180754</v>
      </c>
      <c r="H202" s="4" t="str">
        <f t="shared" si="38"/>
        <v>Yes</v>
      </c>
      <c r="I202" s="4" t="str">
        <f t="shared" si="41"/>
        <v/>
      </c>
      <c r="J202" s="1">
        <f t="shared" si="42"/>
        <v>2029272.1793315201</v>
      </c>
      <c r="K202" s="3">
        <f t="shared" si="43"/>
        <v>1211685.9881407947</v>
      </c>
      <c r="L202" t="str">
        <f t="shared" si="39"/>
        <v>No</v>
      </c>
      <c r="M202" t="str">
        <f t="shared" si="44"/>
        <v/>
      </c>
      <c r="N202" s="1">
        <f t="shared" si="45"/>
        <v>2448074.1793315313</v>
      </c>
      <c r="O202" t="str">
        <f t="shared" si="40"/>
        <v>No</v>
      </c>
      <c r="P202" t="str">
        <f t="shared" si="46"/>
        <v/>
      </c>
      <c r="Q202">
        <f t="shared" si="36"/>
        <v>17</v>
      </c>
    </row>
    <row r="203" spans="1:17" x14ac:dyDescent="0.2">
      <c r="B203">
        <f t="shared" si="35"/>
        <v>16</v>
      </c>
      <c r="C203">
        <v>198</v>
      </c>
      <c r="D203" s="1">
        <f>Summary!$C$25</f>
        <v>8347.2363707649274</v>
      </c>
      <c r="E203" s="1">
        <f>Summary!$C$26*(1+Summary!$C$18)^'Time series'!B203</f>
        <v>2291.7933533597065</v>
      </c>
      <c r="F203" s="3">
        <f>(52*Summary!$C$14/12)*((1+Summary!$C$19)^'Time series'!B203)</f>
        <v>10729.014254765814</v>
      </c>
      <c r="G203" s="1">
        <f t="shared" si="37"/>
        <v>-89.984530641180754</v>
      </c>
      <c r="H203" s="4" t="str">
        <f t="shared" si="38"/>
        <v>Yes</v>
      </c>
      <c r="I203" s="4" t="str">
        <f t="shared" si="41"/>
        <v/>
      </c>
      <c r="J203" s="1">
        <f t="shared" si="42"/>
        <v>2039911.2090556447</v>
      </c>
      <c r="K203" s="3">
        <f t="shared" si="43"/>
        <v>1222415.0023955605</v>
      </c>
      <c r="L203" t="str">
        <f t="shared" si="39"/>
        <v>No</v>
      </c>
      <c r="M203" t="str">
        <f t="shared" si="44"/>
        <v/>
      </c>
      <c r="N203" s="1">
        <f t="shared" si="45"/>
        <v>2458713.2090556561</v>
      </c>
      <c r="O203" t="str">
        <f t="shared" si="40"/>
        <v>No</v>
      </c>
      <c r="P203" t="str">
        <f t="shared" si="46"/>
        <v/>
      </c>
      <c r="Q203">
        <f t="shared" si="36"/>
        <v>17</v>
      </c>
    </row>
    <row r="204" spans="1:17" x14ac:dyDescent="0.2">
      <c r="B204">
        <f t="shared" si="35"/>
        <v>16</v>
      </c>
      <c r="C204">
        <v>199</v>
      </c>
      <c r="D204" s="1">
        <f>Summary!$C$25</f>
        <v>8347.2363707649274</v>
      </c>
      <c r="E204" s="1">
        <f>Summary!$C$26*(1+Summary!$C$18)^'Time series'!B204</f>
        <v>2291.7933533597065</v>
      </c>
      <c r="F204" s="3">
        <f>(52*Summary!$C$14/12)*((1+Summary!$C$19)^'Time series'!B204)</f>
        <v>10729.014254765814</v>
      </c>
      <c r="G204" s="1">
        <f t="shared" si="37"/>
        <v>-89.984530641180754</v>
      </c>
      <c r="H204" s="4" t="str">
        <f t="shared" si="38"/>
        <v>Yes</v>
      </c>
      <c r="I204" s="4" t="str">
        <f t="shared" si="41"/>
        <v/>
      </c>
      <c r="J204" s="1">
        <f t="shared" si="42"/>
        <v>2050550.2387797693</v>
      </c>
      <c r="K204" s="3">
        <f t="shared" si="43"/>
        <v>1233144.0166503263</v>
      </c>
      <c r="L204" t="str">
        <f t="shared" si="39"/>
        <v>No</v>
      </c>
      <c r="M204" t="str">
        <f t="shared" si="44"/>
        <v/>
      </c>
      <c r="N204" s="1">
        <f t="shared" si="45"/>
        <v>2469352.2387797809</v>
      </c>
      <c r="O204" t="str">
        <f t="shared" si="40"/>
        <v>No</v>
      </c>
      <c r="P204" t="str">
        <f t="shared" si="46"/>
        <v/>
      </c>
      <c r="Q204">
        <f t="shared" si="36"/>
        <v>17</v>
      </c>
    </row>
    <row r="205" spans="1:17" x14ac:dyDescent="0.2">
      <c r="B205">
        <f t="shared" si="35"/>
        <v>16</v>
      </c>
      <c r="C205">
        <v>200</v>
      </c>
      <c r="D205" s="1">
        <f>Summary!$C$25</f>
        <v>8347.2363707649274</v>
      </c>
      <c r="E205" s="1">
        <f>Summary!$C$26*(1+Summary!$C$18)^'Time series'!B205</f>
        <v>2291.7933533597065</v>
      </c>
      <c r="F205" s="3">
        <f>(52*Summary!$C$14/12)*((1+Summary!$C$19)^'Time series'!B205)</f>
        <v>10729.014254765814</v>
      </c>
      <c r="G205" s="1">
        <f t="shared" si="37"/>
        <v>-89.984530641180754</v>
      </c>
      <c r="H205" s="4" t="str">
        <f t="shared" si="38"/>
        <v>Yes</v>
      </c>
      <c r="I205" s="4" t="str">
        <f t="shared" si="41"/>
        <v/>
      </c>
      <c r="J205" s="1">
        <f t="shared" si="42"/>
        <v>2061189.2685038939</v>
      </c>
      <c r="K205" s="3">
        <f t="shared" si="43"/>
        <v>1243873.0309050921</v>
      </c>
      <c r="L205" t="str">
        <f t="shared" si="39"/>
        <v>No</v>
      </c>
      <c r="M205" t="str">
        <f t="shared" si="44"/>
        <v/>
      </c>
      <c r="N205" s="1">
        <f t="shared" si="45"/>
        <v>2479991.2685039057</v>
      </c>
      <c r="O205" t="str">
        <f t="shared" si="40"/>
        <v>No</v>
      </c>
      <c r="P205" t="str">
        <f t="shared" si="46"/>
        <v/>
      </c>
      <c r="Q205">
        <f t="shared" si="36"/>
        <v>17</v>
      </c>
    </row>
    <row r="206" spans="1:17" x14ac:dyDescent="0.2">
      <c r="B206">
        <f t="shared" si="35"/>
        <v>16</v>
      </c>
      <c r="C206">
        <v>201</v>
      </c>
      <c r="D206" s="1">
        <f>Summary!$C$25</f>
        <v>8347.2363707649274</v>
      </c>
      <c r="E206" s="1">
        <f>Summary!$C$26*(1+Summary!$C$18)^'Time series'!B206</f>
        <v>2291.7933533597065</v>
      </c>
      <c r="F206" s="3">
        <f>(52*Summary!$C$14/12)*((1+Summary!$C$19)^'Time series'!B206)</f>
        <v>10729.014254765814</v>
      </c>
      <c r="G206" s="1">
        <f t="shared" si="37"/>
        <v>-89.984530641180754</v>
      </c>
      <c r="H206" s="4" t="str">
        <f t="shared" si="38"/>
        <v>Yes</v>
      </c>
      <c r="I206" s="4" t="str">
        <f t="shared" si="41"/>
        <v/>
      </c>
      <c r="J206" s="1">
        <f t="shared" si="42"/>
        <v>2071828.2982280185</v>
      </c>
      <c r="K206" s="3">
        <f t="shared" si="43"/>
        <v>1254602.045159858</v>
      </c>
      <c r="L206" t="str">
        <f t="shared" si="39"/>
        <v>No</v>
      </c>
      <c r="M206" t="str">
        <f t="shared" si="44"/>
        <v/>
      </c>
      <c r="N206" s="1">
        <f t="shared" si="45"/>
        <v>2490630.2982280306</v>
      </c>
      <c r="O206" t="str">
        <f t="shared" si="40"/>
        <v>No</v>
      </c>
      <c r="P206" t="str">
        <f t="shared" si="46"/>
        <v/>
      </c>
      <c r="Q206">
        <f t="shared" si="36"/>
        <v>17</v>
      </c>
    </row>
    <row r="207" spans="1:17" x14ac:dyDescent="0.2">
      <c r="B207">
        <f t="shared" si="35"/>
        <v>16</v>
      </c>
      <c r="C207">
        <v>202</v>
      </c>
      <c r="D207" s="1">
        <f>Summary!$C$25</f>
        <v>8347.2363707649274</v>
      </c>
      <c r="E207" s="1">
        <f>Summary!$C$26*(1+Summary!$C$18)^'Time series'!B207</f>
        <v>2291.7933533597065</v>
      </c>
      <c r="F207" s="3">
        <f>(52*Summary!$C$14/12)*((1+Summary!$C$19)^'Time series'!B207)</f>
        <v>10729.014254765814</v>
      </c>
      <c r="G207" s="1">
        <f t="shared" si="37"/>
        <v>-89.984530641180754</v>
      </c>
      <c r="H207" s="4" t="str">
        <f t="shared" si="38"/>
        <v>Yes</v>
      </c>
      <c r="I207" s="4" t="str">
        <f t="shared" si="41"/>
        <v/>
      </c>
      <c r="J207" s="1">
        <f t="shared" si="42"/>
        <v>2082467.327952143</v>
      </c>
      <c r="K207" s="3">
        <f t="shared" si="43"/>
        <v>1265331.0594146238</v>
      </c>
      <c r="L207" t="str">
        <f t="shared" si="39"/>
        <v>No</v>
      </c>
      <c r="M207" t="str">
        <f t="shared" si="44"/>
        <v/>
      </c>
      <c r="N207" s="1">
        <f t="shared" si="45"/>
        <v>2501269.3279521554</v>
      </c>
      <c r="O207" t="str">
        <f t="shared" si="40"/>
        <v>No</v>
      </c>
      <c r="P207" t="str">
        <f t="shared" si="46"/>
        <v/>
      </c>
      <c r="Q207">
        <f t="shared" si="36"/>
        <v>17</v>
      </c>
    </row>
    <row r="208" spans="1:17" x14ac:dyDescent="0.2">
      <c r="B208">
        <f t="shared" si="35"/>
        <v>16</v>
      </c>
      <c r="C208">
        <v>203</v>
      </c>
      <c r="D208" s="1">
        <f>Summary!$C$25</f>
        <v>8347.2363707649274</v>
      </c>
      <c r="E208" s="1">
        <f>Summary!$C$26*(1+Summary!$C$18)^'Time series'!B208</f>
        <v>2291.7933533597065</v>
      </c>
      <c r="F208" s="3">
        <f>(52*Summary!$C$14/12)*((1+Summary!$C$19)^'Time series'!B208)</f>
        <v>10729.014254765814</v>
      </c>
      <c r="G208" s="1">
        <f t="shared" si="37"/>
        <v>-89.984530641180754</v>
      </c>
      <c r="H208" s="4" t="str">
        <f t="shared" si="38"/>
        <v>Yes</v>
      </c>
      <c r="I208" s="4" t="str">
        <f t="shared" si="41"/>
        <v/>
      </c>
      <c r="J208" s="1">
        <f t="shared" si="42"/>
        <v>2093106.3576762676</v>
      </c>
      <c r="K208" s="3">
        <f t="shared" si="43"/>
        <v>1276060.0736693896</v>
      </c>
      <c r="L208" t="str">
        <f t="shared" si="39"/>
        <v>No</v>
      </c>
      <c r="M208" t="str">
        <f t="shared" si="44"/>
        <v/>
      </c>
      <c r="N208" s="1">
        <f t="shared" si="45"/>
        <v>2511908.3576762802</v>
      </c>
      <c r="O208" t="str">
        <f t="shared" si="40"/>
        <v>No</v>
      </c>
      <c r="P208" t="str">
        <f t="shared" si="46"/>
        <v/>
      </c>
      <c r="Q208">
        <f t="shared" si="36"/>
        <v>17</v>
      </c>
    </row>
    <row r="209" spans="1:17" x14ac:dyDescent="0.2">
      <c r="B209">
        <f t="shared" si="35"/>
        <v>16</v>
      </c>
      <c r="C209">
        <v>204</v>
      </c>
      <c r="D209" s="1">
        <f>Summary!$C$25</f>
        <v>8347.2363707649274</v>
      </c>
      <c r="E209" s="1">
        <f>Summary!$C$26*(1+Summary!$C$18)^'Time series'!B209</f>
        <v>2291.7933533597065</v>
      </c>
      <c r="F209" s="3">
        <f>(52*Summary!$C$14/12)*((1+Summary!$C$19)^'Time series'!B209)</f>
        <v>10729.014254765814</v>
      </c>
      <c r="G209" s="1">
        <f t="shared" si="37"/>
        <v>-89.984530641180754</v>
      </c>
      <c r="H209" s="4" t="str">
        <f t="shared" si="38"/>
        <v>Yes</v>
      </c>
      <c r="I209" s="4" t="str">
        <f t="shared" si="41"/>
        <v/>
      </c>
      <c r="J209" s="1">
        <f t="shared" si="42"/>
        <v>2103745.3874003924</v>
      </c>
      <c r="K209" s="3">
        <f t="shared" si="43"/>
        <v>1286789.0879241554</v>
      </c>
      <c r="L209" t="str">
        <f t="shared" si="39"/>
        <v>No</v>
      </c>
      <c r="M209" t="str">
        <f t="shared" si="44"/>
        <v/>
      </c>
      <c r="N209" s="1">
        <f t="shared" si="45"/>
        <v>2522547.387400405</v>
      </c>
      <c r="O209" t="str">
        <f t="shared" si="40"/>
        <v>No</v>
      </c>
      <c r="P209" t="str">
        <f t="shared" si="46"/>
        <v/>
      </c>
      <c r="Q209">
        <f t="shared" si="36"/>
        <v>17</v>
      </c>
    </row>
    <row r="210" spans="1:17" x14ac:dyDescent="0.2">
      <c r="A210">
        <f>B210+1</f>
        <v>18</v>
      </c>
      <c r="B210">
        <f t="shared" si="35"/>
        <v>17</v>
      </c>
      <c r="C210">
        <v>205</v>
      </c>
      <c r="D210" s="1">
        <f>Summary!$C$25</f>
        <v>8347.2363707649274</v>
      </c>
      <c r="E210" s="1">
        <f>Summary!$C$26*(1+Summary!$C$18)^'Time series'!B210</f>
        <v>2337.6292204269007</v>
      </c>
      <c r="F210" s="3">
        <f>(52*Summary!$C$14/12)*((1+Summary!$C$19)^'Time series'!B210)</f>
        <v>11560.512859510163</v>
      </c>
      <c r="G210" s="1">
        <f t="shared" si="37"/>
        <v>-875.64726831833468</v>
      </c>
      <c r="H210" s="4" t="str">
        <f t="shared" si="38"/>
        <v>Yes</v>
      </c>
      <c r="I210" s="4" t="str">
        <f t="shared" si="41"/>
        <v/>
      </c>
      <c r="J210" s="1">
        <f t="shared" si="42"/>
        <v>2114430.2529915846</v>
      </c>
      <c r="K210" s="3">
        <f t="shared" si="43"/>
        <v>1298349.6007836657</v>
      </c>
      <c r="L210" t="str">
        <f t="shared" si="39"/>
        <v>No</v>
      </c>
      <c r="M210" t="str">
        <f t="shared" si="44"/>
        <v/>
      </c>
      <c r="N210" s="1">
        <f t="shared" si="45"/>
        <v>2533232.2529915972</v>
      </c>
      <c r="O210" t="str">
        <f t="shared" si="40"/>
        <v>No</v>
      </c>
      <c r="P210" t="str">
        <f t="shared" si="46"/>
        <v/>
      </c>
      <c r="Q210">
        <f t="shared" si="36"/>
        <v>18</v>
      </c>
    </row>
    <row r="211" spans="1:17" x14ac:dyDescent="0.2">
      <c r="B211">
        <f t="shared" ref="B211:B274" si="47">B199+1</f>
        <v>17</v>
      </c>
      <c r="C211">
        <v>206</v>
      </c>
      <c r="D211" s="1">
        <f>Summary!$C$25</f>
        <v>8347.2363707649274</v>
      </c>
      <c r="E211" s="1">
        <f>Summary!$C$26*(1+Summary!$C$18)^'Time series'!B211</f>
        <v>2337.6292204269007</v>
      </c>
      <c r="F211" s="3">
        <f>(52*Summary!$C$14/12)*((1+Summary!$C$19)^'Time series'!B211)</f>
        <v>11560.512859510163</v>
      </c>
      <c r="G211" s="1">
        <f t="shared" si="37"/>
        <v>-875.64726831833468</v>
      </c>
      <c r="H211" s="4" t="str">
        <f t="shared" si="38"/>
        <v>Yes</v>
      </c>
      <c r="I211" s="4" t="str">
        <f t="shared" si="41"/>
        <v/>
      </c>
      <c r="J211" s="1">
        <f t="shared" si="42"/>
        <v>2125115.1185827767</v>
      </c>
      <c r="K211" s="3">
        <f t="shared" si="43"/>
        <v>1309910.1136431759</v>
      </c>
      <c r="L211" t="str">
        <f t="shared" si="39"/>
        <v>No</v>
      </c>
      <c r="M211" t="str">
        <f t="shared" si="44"/>
        <v/>
      </c>
      <c r="N211" s="1">
        <f t="shared" si="45"/>
        <v>2543917.1185827893</v>
      </c>
      <c r="O211" t="str">
        <f t="shared" si="40"/>
        <v>No</v>
      </c>
      <c r="P211" t="str">
        <f t="shared" si="46"/>
        <v/>
      </c>
      <c r="Q211">
        <f t="shared" ref="Q211:Q274" si="48">B211+1</f>
        <v>18</v>
      </c>
    </row>
    <row r="212" spans="1:17" x14ac:dyDescent="0.2">
      <c r="B212">
        <f t="shared" si="47"/>
        <v>17</v>
      </c>
      <c r="C212">
        <v>207</v>
      </c>
      <c r="D212" s="1">
        <f>Summary!$C$25</f>
        <v>8347.2363707649274</v>
      </c>
      <c r="E212" s="1">
        <f>Summary!$C$26*(1+Summary!$C$18)^'Time series'!B212</f>
        <v>2337.6292204269007</v>
      </c>
      <c r="F212" s="3">
        <f>(52*Summary!$C$14/12)*((1+Summary!$C$19)^'Time series'!B212)</f>
        <v>11560.512859510163</v>
      </c>
      <c r="G212" s="1">
        <f t="shared" si="37"/>
        <v>-875.64726831833468</v>
      </c>
      <c r="H212" s="4" t="str">
        <f t="shared" si="38"/>
        <v>Yes</v>
      </c>
      <c r="I212" s="4" t="str">
        <f t="shared" si="41"/>
        <v/>
      </c>
      <c r="J212" s="1">
        <f t="shared" si="42"/>
        <v>2135799.9841739689</v>
      </c>
      <c r="K212" s="3">
        <f t="shared" si="43"/>
        <v>1321470.6265026862</v>
      </c>
      <c r="L212" t="str">
        <f t="shared" si="39"/>
        <v>No</v>
      </c>
      <c r="M212" t="str">
        <f t="shared" si="44"/>
        <v/>
      </c>
      <c r="N212" s="1">
        <f t="shared" si="45"/>
        <v>2554601.9841739815</v>
      </c>
      <c r="O212" t="str">
        <f t="shared" si="40"/>
        <v>No</v>
      </c>
      <c r="P212" t="str">
        <f t="shared" si="46"/>
        <v/>
      </c>
      <c r="Q212">
        <f t="shared" si="48"/>
        <v>18</v>
      </c>
    </row>
    <row r="213" spans="1:17" x14ac:dyDescent="0.2">
      <c r="B213">
        <f t="shared" si="47"/>
        <v>17</v>
      </c>
      <c r="C213">
        <v>208</v>
      </c>
      <c r="D213" s="1">
        <f>Summary!$C$25</f>
        <v>8347.2363707649274</v>
      </c>
      <c r="E213" s="1">
        <f>Summary!$C$26*(1+Summary!$C$18)^'Time series'!B213</f>
        <v>2337.6292204269007</v>
      </c>
      <c r="F213" s="3">
        <f>(52*Summary!$C$14/12)*((1+Summary!$C$19)^'Time series'!B213)</f>
        <v>11560.512859510163</v>
      </c>
      <c r="G213" s="1">
        <f t="shared" si="37"/>
        <v>-875.64726831833468</v>
      </c>
      <c r="H213" s="4" t="str">
        <f t="shared" si="38"/>
        <v>Yes</v>
      </c>
      <c r="I213" s="4" t="str">
        <f t="shared" si="41"/>
        <v/>
      </c>
      <c r="J213" s="1">
        <f t="shared" si="42"/>
        <v>2146484.8497651611</v>
      </c>
      <c r="K213" s="3">
        <f t="shared" si="43"/>
        <v>1333031.1393621964</v>
      </c>
      <c r="L213" t="str">
        <f t="shared" si="39"/>
        <v>No</v>
      </c>
      <c r="M213" t="str">
        <f t="shared" si="44"/>
        <v/>
      </c>
      <c r="N213" s="1">
        <f t="shared" si="45"/>
        <v>2565286.8497651736</v>
      </c>
      <c r="O213" t="str">
        <f t="shared" si="40"/>
        <v>No</v>
      </c>
      <c r="P213" t="str">
        <f t="shared" si="46"/>
        <v/>
      </c>
      <c r="Q213">
        <f t="shared" si="48"/>
        <v>18</v>
      </c>
    </row>
    <row r="214" spans="1:17" x14ac:dyDescent="0.2">
      <c r="B214">
        <f t="shared" si="47"/>
        <v>17</v>
      </c>
      <c r="C214">
        <v>209</v>
      </c>
      <c r="D214" s="1">
        <f>Summary!$C$25</f>
        <v>8347.2363707649274</v>
      </c>
      <c r="E214" s="1">
        <f>Summary!$C$26*(1+Summary!$C$18)^'Time series'!B214</f>
        <v>2337.6292204269007</v>
      </c>
      <c r="F214" s="3">
        <f>(52*Summary!$C$14/12)*((1+Summary!$C$19)^'Time series'!B214)</f>
        <v>11560.512859510163</v>
      </c>
      <c r="G214" s="1">
        <f t="shared" si="37"/>
        <v>-875.64726831833468</v>
      </c>
      <c r="H214" s="4" t="str">
        <f t="shared" si="38"/>
        <v>Yes</v>
      </c>
      <c r="I214" s="4" t="str">
        <f t="shared" si="41"/>
        <v/>
      </c>
      <c r="J214" s="1">
        <f t="shared" si="42"/>
        <v>2157169.7153563532</v>
      </c>
      <c r="K214" s="3">
        <f t="shared" si="43"/>
        <v>1344591.6522217067</v>
      </c>
      <c r="L214" t="str">
        <f t="shared" si="39"/>
        <v>No</v>
      </c>
      <c r="M214" t="str">
        <f t="shared" si="44"/>
        <v/>
      </c>
      <c r="N214" s="1">
        <f t="shared" si="45"/>
        <v>2575971.7153563658</v>
      </c>
      <c r="O214" t="str">
        <f t="shared" si="40"/>
        <v>No</v>
      </c>
      <c r="P214" t="str">
        <f t="shared" si="46"/>
        <v/>
      </c>
      <c r="Q214">
        <f t="shared" si="48"/>
        <v>18</v>
      </c>
    </row>
    <row r="215" spans="1:17" x14ac:dyDescent="0.2">
      <c r="B215">
        <f t="shared" si="47"/>
        <v>17</v>
      </c>
      <c r="C215">
        <v>210</v>
      </c>
      <c r="D215" s="1">
        <f>Summary!$C$25</f>
        <v>8347.2363707649274</v>
      </c>
      <c r="E215" s="1">
        <f>Summary!$C$26*(1+Summary!$C$18)^'Time series'!B215</f>
        <v>2337.6292204269007</v>
      </c>
      <c r="F215" s="3">
        <f>(52*Summary!$C$14/12)*((1+Summary!$C$19)^'Time series'!B215)</f>
        <v>11560.512859510163</v>
      </c>
      <c r="G215" s="1">
        <f t="shared" si="37"/>
        <v>-875.64726831833468</v>
      </c>
      <c r="H215" s="4" t="str">
        <f t="shared" si="38"/>
        <v>Yes</v>
      </c>
      <c r="I215" s="4" t="str">
        <f t="shared" si="41"/>
        <v/>
      </c>
      <c r="J215" s="1">
        <f t="shared" si="42"/>
        <v>2167854.5809475454</v>
      </c>
      <c r="K215" s="3">
        <f t="shared" si="43"/>
        <v>1356152.165081217</v>
      </c>
      <c r="L215" t="str">
        <f t="shared" si="39"/>
        <v>No</v>
      </c>
      <c r="M215" t="str">
        <f t="shared" si="44"/>
        <v/>
      </c>
      <c r="N215" s="1">
        <f t="shared" si="45"/>
        <v>2586656.5809475579</v>
      </c>
      <c r="O215" t="str">
        <f t="shared" si="40"/>
        <v>No</v>
      </c>
      <c r="P215" t="str">
        <f t="shared" si="46"/>
        <v/>
      </c>
      <c r="Q215">
        <f t="shared" si="48"/>
        <v>18</v>
      </c>
    </row>
    <row r="216" spans="1:17" x14ac:dyDescent="0.2">
      <c r="B216">
        <f t="shared" si="47"/>
        <v>17</v>
      </c>
      <c r="C216">
        <v>211</v>
      </c>
      <c r="D216" s="1">
        <f>Summary!$C$25</f>
        <v>8347.2363707649274</v>
      </c>
      <c r="E216" s="1">
        <f>Summary!$C$26*(1+Summary!$C$18)^'Time series'!B216</f>
        <v>2337.6292204269007</v>
      </c>
      <c r="F216" s="3">
        <f>(52*Summary!$C$14/12)*((1+Summary!$C$19)^'Time series'!B216)</f>
        <v>11560.512859510163</v>
      </c>
      <c r="G216" s="1">
        <f t="shared" si="37"/>
        <v>-875.64726831833468</v>
      </c>
      <c r="H216" s="4" t="str">
        <f t="shared" si="38"/>
        <v>Yes</v>
      </c>
      <c r="I216" s="4" t="str">
        <f t="shared" si="41"/>
        <v/>
      </c>
      <c r="J216" s="1">
        <f t="shared" si="42"/>
        <v>2178539.4465387375</v>
      </c>
      <c r="K216" s="3">
        <f t="shared" si="43"/>
        <v>1367712.6779407272</v>
      </c>
      <c r="L216" t="str">
        <f t="shared" si="39"/>
        <v>No</v>
      </c>
      <c r="M216" t="str">
        <f t="shared" si="44"/>
        <v/>
      </c>
      <c r="N216" s="1">
        <f t="shared" si="45"/>
        <v>2597341.4465387501</v>
      </c>
      <c r="O216" t="str">
        <f t="shared" si="40"/>
        <v>No</v>
      </c>
      <c r="P216" t="str">
        <f t="shared" si="46"/>
        <v/>
      </c>
      <c r="Q216">
        <f t="shared" si="48"/>
        <v>18</v>
      </c>
    </row>
    <row r="217" spans="1:17" x14ac:dyDescent="0.2">
      <c r="B217">
        <f t="shared" si="47"/>
        <v>17</v>
      </c>
      <c r="C217">
        <v>212</v>
      </c>
      <c r="D217" s="1">
        <f>Summary!$C$25</f>
        <v>8347.2363707649274</v>
      </c>
      <c r="E217" s="1">
        <f>Summary!$C$26*(1+Summary!$C$18)^'Time series'!B217</f>
        <v>2337.6292204269007</v>
      </c>
      <c r="F217" s="3">
        <f>(52*Summary!$C$14/12)*((1+Summary!$C$19)^'Time series'!B217)</f>
        <v>11560.512859510163</v>
      </c>
      <c r="G217" s="1">
        <f t="shared" si="37"/>
        <v>-875.64726831833468</v>
      </c>
      <c r="H217" s="4" t="str">
        <f t="shared" si="38"/>
        <v>Yes</v>
      </c>
      <c r="I217" s="4" t="str">
        <f t="shared" si="41"/>
        <v/>
      </c>
      <c r="J217" s="1">
        <f t="shared" si="42"/>
        <v>2189224.3121299297</v>
      </c>
      <c r="K217" s="3">
        <f t="shared" si="43"/>
        <v>1379273.1908002375</v>
      </c>
      <c r="L217" t="str">
        <f t="shared" si="39"/>
        <v>No</v>
      </c>
      <c r="M217" t="str">
        <f t="shared" si="44"/>
        <v/>
      </c>
      <c r="N217" s="1">
        <f t="shared" si="45"/>
        <v>2608026.3121299422</v>
      </c>
      <c r="O217" t="str">
        <f t="shared" si="40"/>
        <v>No</v>
      </c>
      <c r="P217" t="str">
        <f t="shared" si="46"/>
        <v/>
      </c>
      <c r="Q217">
        <f t="shared" si="48"/>
        <v>18</v>
      </c>
    </row>
    <row r="218" spans="1:17" x14ac:dyDescent="0.2">
      <c r="B218">
        <f t="shared" si="47"/>
        <v>17</v>
      </c>
      <c r="C218">
        <v>213</v>
      </c>
      <c r="D218" s="1">
        <f>Summary!$C$25</f>
        <v>8347.2363707649274</v>
      </c>
      <c r="E218" s="1">
        <f>Summary!$C$26*(1+Summary!$C$18)^'Time series'!B218</f>
        <v>2337.6292204269007</v>
      </c>
      <c r="F218" s="3">
        <f>(52*Summary!$C$14/12)*((1+Summary!$C$19)^'Time series'!B218)</f>
        <v>11560.512859510163</v>
      </c>
      <c r="G218" s="1">
        <f t="shared" si="37"/>
        <v>-875.64726831833468</v>
      </c>
      <c r="H218" s="4" t="str">
        <f t="shared" si="38"/>
        <v>Yes</v>
      </c>
      <c r="I218" s="4" t="str">
        <f t="shared" si="41"/>
        <v/>
      </c>
      <c r="J218" s="1">
        <f t="shared" si="42"/>
        <v>2199909.1777211218</v>
      </c>
      <c r="K218" s="3">
        <f t="shared" si="43"/>
        <v>1390833.7036597477</v>
      </c>
      <c r="L218" t="str">
        <f t="shared" si="39"/>
        <v>No</v>
      </c>
      <c r="M218" t="str">
        <f t="shared" si="44"/>
        <v/>
      </c>
      <c r="N218" s="1">
        <f t="shared" si="45"/>
        <v>2618711.1777211344</v>
      </c>
      <c r="O218" t="str">
        <f t="shared" si="40"/>
        <v>No</v>
      </c>
      <c r="P218" t="str">
        <f t="shared" si="46"/>
        <v/>
      </c>
      <c r="Q218">
        <f t="shared" si="48"/>
        <v>18</v>
      </c>
    </row>
    <row r="219" spans="1:17" x14ac:dyDescent="0.2">
      <c r="B219">
        <f t="shared" si="47"/>
        <v>17</v>
      </c>
      <c r="C219">
        <v>214</v>
      </c>
      <c r="D219" s="1">
        <f>Summary!$C$25</f>
        <v>8347.2363707649274</v>
      </c>
      <c r="E219" s="1">
        <f>Summary!$C$26*(1+Summary!$C$18)^'Time series'!B219</f>
        <v>2337.6292204269007</v>
      </c>
      <c r="F219" s="3">
        <f>(52*Summary!$C$14/12)*((1+Summary!$C$19)^'Time series'!B219)</f>
        <v>11560.512859510163</v>
      </c>
      <c r="G219" s="1">
        <f t="shared" si="37"/>
        <v>-875.64726831833468</v>
      </c>
      <c r="H219" s="4" t="str">
        <f t="shared" si="38"/>
        <v>Yes</v>
      </c>
      <c r="I219" s="4" t="str">
        <f t="shared" si="41"/>
        <v/>
      </c>
      <c r="J219" s="1">
        <f t="shared" si="42"/>
        <v>2210594.043312314</v>
      </c>
      <c r="K219" s="3">
        <f t="shared" si="43"/>
        <v>1402394.216519258</v>
      </c>
      <c r="L219" t="str">
        <f t="shared" si="39"/>
        <v>No</v>
      </c>
      <c r="M219" t="str">
        <f t="shared" si="44"/>
        <v/>
      </c>
      <c r="N219" s="1">
        <f t="shared" si="45"/>
        <v>2629396.0433123265</v>
      </c>
      <c r="O219" t="str">
        <f t="shared" si="40"/>
        <v>No</v>
      </c>
      <c r="P219" t="str">
        <f t="shared" si="46"/>
        <v/>
      </c>
      <c r="Q219">
        <f t="shared" si="48"/>
        <v>18</v>
      </c>
    </row>
    <row r="220" spans="1:17" x14ac:dyDescent="0.2">
      <c r="B220">
        <f t="shared" si="47"/>
        <v>17</v>
      </c>
      <c r="C220">
        <v>215</v>
      </c>
      <c r="D220" s="1">
        <f>Summary!$C$25</f>
        <v>8347.2363707649274</v>
      </c>
      <c r="E220" s="1">
        <f>Summary!$C$26*(1+Summary!$C$18)^'Time series'!B220</f>
        <v>2337.6292204269007</v>
      </c>
      <c r="F220" s="3">
        <f>(52*Summary!$C$14/12)*((1+Summary!$C$19)^'Time series'!B220)</f>
        <v>11560.512859510163</v>
      </c>
      <c r="G220" s="1">
        <f t="shared" si="37"/>
        <v>-875.64726831833468</v>
      </c>
      <c r="H220" s="4" t="str">
        <f t="shared" si="38"/>
        <v>Yes</v>
      </c>
      <c r="I220" s="4" t="str">
        <f t="shared" si="41"/>
        <v/>
      </c>
      <c r="J220" s="1">
        <f t="shared" si="42"/>
        <v>2221278.9089035061</v>
      </c>
      <c r="K220" s="3">
        <f t="shared" si="43"/>
        <v>1413954.7293787682</v>
      </c>
      <c r="L220" t="str">
        <f t="shared" si="39"/>
        <v>No</v>
      </c>
      <c r="M220" t="str">
        <f t="shared" si="44"/>
        <v/>
      </c>
      <c r="N220" s="1">
        <f t="shared" si="45"/>
        <v>2640080.9089035187</v>
      </c>
      <c r="O220" t="str">
        <f t="shared" si="40"/>
        <v>No</v>
      </c>
      <c r="P220" t="str">
        <f t="shared" si="46"/>
        <v/>
      </c>
      <c r="Q220">
        <f t="shared" si="48"/>
        <v>18</v>
      </c>
    </row>
    <row r="221" spans="1:17" x14ac:dyDescent="0.2">
      <c r="B221">
        <f t="shared" si="47"/>
        <v>17</v>
      </c>
      <c r="C221">
        <v>216</v>
      </c>
      <c r="D221" s="1">
        <f>Summary!$C$25</f>
        <v>8347.2363707649274</v>
      </c>
      <c r="E221" s="1">
        <f>Summary!$C$26*(1+Summary!$C$18)^'Time series'!B221</f>
        <v>2337.6292204269007</v>
      </c>
      <c r="F221" s="3">
        <f>(52*Summary!$C$14/12)*((1+Summary!$C$19)^'Time series'!B221)</f>
        <v>11560.512859510163</v>
      </c>
      <c r="G221" s="1">
        <f t="shared" si="37"/>
        <v>-875.64726831833468</v>
      </c>
      <c r="H221" s="4" t="str">
        <f t="shared" si="38"/>
        <v>Yes</v>
      </c>
      <c r="I221" s="4" t="str">
        <f t="shared" si="41"/>
        <v/>
      </c>
      <c r="J221" s="1">
        <f t="shared" si="42"/>
        <v>2231963.7744946983</v>
      </c>
      <c r="K221" s="3">
        <f t="shared" si="43"/>
        <v>1425515.2422382785</v>
      </c>
      <c r="L221" t="str">
        <f t="shared" si="39"/>
        <v>No</v>
      </c>
      <c r="M221" t="str">
        <f t="shared" si="44"/>
        <v/>
      </c>
      <c r="N221" s="1">
        <f t="shared" si="45"/>
        <v>2650765.7744947108</v>
      </c>
      <c r="O221" t="str">
        <f t="shared" si="40"/>
        <v>No</v>
      </c>
      <c r="P221" t="str">
        <f t="shared" si="46"/>
        <v/>
      </c>
      <c r="Q221">
        <f t="shared" si="48"/>
        <v>18</v>
      </c>
    </row>
    <row r="222" spans="1:17" x14ac:dyDescent="0.2">
      <c r="A222">
        <f>B222+1</f>
        <v>19</v>
      </c>
      <c r="B222">
        <f t="shared" si="47"/>
        <v>18</v>
      </c>
      <c r="C222">
        <v>217</v>
      </c>
      <c r="D222" s="1">
        <f>Summary!$C$25</f>
        <v>8347.2363707649274</v>
      </c>
      <c r="E222" s="1">
        <f>Summary!$C$26*(1+Summary!$C$18)^'Time series'!B222</f>
        <v>2384.3818048354387</v>
      </c>
      <c r="F222" s="3">
        <f>(52*Summary!$C$14/12)*((1+Summary!$C$19)^'Time series'!B222)</f>
        <v>12456.4526061222</v>
      </c>
      <c r="G222" s="1">
        <f t="shared" si="37"/>
        <v>-1724.8344305218343</v>
      </c>
      <c r="H222" s="4" t="str">
        <f t="shared" si="38"/>
        <v>Yes</v>
      </c>
      <c r="I222" s="4" t="str">
        <f t="shared" si="41"/>
        <v/>
      </c>
      <c r="J222" s="1">
        <f t="shared" si="42"/>
        <v>2242695.3926702989</v>
      </c>
      <c r="K222" s="3">
        <f t="shared" si="43"/>
        <v>1437971.6948444007</v>
      </c>
      <c r="L222" t="str">
        <f t="shared" si="39"/>
        <v>No</v>
      </c>
      <c r="M222" t="str">
        <f t="shared" si="44"/>
        <v/>
      </c>
      <c r="N222" s="1">
        <f t="shared" si="45"/>
        <v>2661497.3926703115</v>
      </c>
      <c r="O222" t="str">
        <f t="shared" si="40"/>
        <v>No</v>
      </c>
      <c r="P222" t="str">
        <f t="shared" si="46"/>
        <v/>
      </c>
      <c r="Q222">
        <f t="shared" si="48"/>
        <v>19</v>
      </c>
    </row>
    <row r="223" spans="1:17" x14ac:dyDescent="0.2">
      <c r="B223">
        <f t="shared" si="47"/>
        <v>18</v>
      </c>
      <c r="C223">
        <v>218</v>
      </c>
      <c r="D223" s="1">
        <f>Summary!$C$25</f>
        <v>8347.2363707649274</v>
      </c>
      <c r="E223" s="1">
        <f>Summary!$C$26*(1+Summary!$C$18)^'Time series'!B223</f>
        <v>2384.3818048354387</v>
      </c>
      <c r="F223" s="3">
        <f>(52*Summary!$C$14/12)*((1+Summary!$C$19)^'Time series'!B223)</f>
        <v>12456.4526061222</v>
      </c>
      <c r="G223" s="1">
        <f t="shared" si="37"/>
        <v>-1724.8344305218343</v>
      </c>
      <c r="H223" s="4" t="str">
        <f t="shared" si="38"/>
        <v>Yes</v>
      </c>
      <c r="I223" s="4" t="str">
        <f t="shared" si="41"/>
        <v/>
      </c>
      <c r="J223" s="1">
        <f t="shared" si="42"/>
        <v>2253427.0108458996</v>
      </c>
      <c r="K223" s="3">
        <f t="shared" si="43"/>
        <v>1450428.147450523</v>
      </c>
      <c r="L223" t="str">
        <f t="shared" si="39"/>
        <v>No</v>
      </c>
      <c r="M223" t="str">
        <f t="shared" si="44"/>
        <v/>
      </c>
      <c r="N223" s="1">
        <f t="shared" si="45"/>
        <v>2672229.0108459122</v>
      </c>
      <c r="O223" t="str">
        <f t="shared" si="40"/>
        <v>No</v>
      </c>
      <c r="P223" t="str">
        <f t="shared" si="46"/>
        <v/>
      </c>
      <c r="Q223">
        <f t="shared" si="48"/>
        <v>19</v>
      </c>
    </row>
    <row r="224" spans="1:17" x14ac:dyDescent="0.2">
      <c r="B224">
        <f t="shared" si="47"/>
        <v>18</v>
      </c>
      <c r="C224">
        <v>219</v>
      </c>
      <c r="D224" s="1">
        <f>Summary!$C$25</f>
        <v>8347.2363707649274</v>
      </c>
      <c r="E224" s="1">
        <f>Summary!$C$26*(1+Summary!$C$18)^'Time series'!B224</f>
        <v>2384.3818048354387</v>
      </c>
      <c r="F224" s="3">
        <f>(52*Summary!$C$14/12)*((1+Summary!$C$19)^'Time series'!B224)</f>
        <v>12456.4526061222</v>
      </c>
      <c r="G224" s="1">
        <f t="shared" si="37"/>
        <v>-1724.8344305218343</v>
      </c>
      <c r="H224" s="4" t="str">
        <f t="shared" si="38"/>
        <v>Yes</v>
      </c>
      <c r="I224" s="4" t="str">
        <f t="shared" si="41"/>
        <v/>
      </c>
      <c r="J224" s="1">
        <f t="shared" si="42"/>
        <v>2264158.6290215002</v>
      </c>
      <c r="K224" s="3">
        <f t="shared" si="43"/>
        <v>1462884.6000566452</v>
      </c>
      <c r="L224" t="str">
        <f t="shared" si="39"/>
        <v>No</v>
      </c>
      <c r="M224" t="str">
        <f t="shared" si="44"/>
        <v/>
      </c>
      <c r="N224" s="1">
        <f t="shared" si="45"/>
        <v>2682960.6290215128</v>
      </c>
      <c r="O224" t="str">
        <f t="shared" si="40"/>
        <v>No</v>
      </c>
      <c r="P224" t="str">
        <f t="shared" si="46"/>
        <v/>
      </c>
      <c r="Q224">
        <f t="shared" si="48"/>
        <v>19</v>
      </c>
    </row>
    <row r="225" spans="1:17" x14ac:dyDescent="0.2">
      <c r="B225">
        <f t="shared" si="47"/>
        <v>18</v>
      </c>
      <c r="C225">
        <v>220</v>
      </c>
      <c r="D225" s="1">
        <f>Summary!$C$25</f>
        <v>8347.2363707649274</v>
      </c>
      <c r="E225" s="1">
        <f>Summary!$C$26*(1+Summary!$C$18)^'Time series'!B225</f>
        <v>2384.3818048354387</v>
      </c>
      <c r="F225" s="3">
        <f>(52*Summary!$C$14/12)*((1+Summary!$C$19)^'Time series'!B225)</f>
        <v>12456.4526061222</v>
      </c>
      <c r="G225" s="1">
        <f t="shared" si="37"/>
        <v>-1724.8344305218343</v>
      </c>
      <c r="H225" s="4" t="str">
        <f t="shared" si="38"/>
        <v>Yes</v>
      </c>
      <c r="I225" s="4" t="str">
        <f t="shared" si="41"/>
        <v/>
      </c>
      <c r="J225" s="1">
        <f t="shared" si="42"/>
        <v>2274890.2471971009</v>
      </c>
      <c r="K225" s="3">
        <f t="shared" si="43"/>
        <v>1475341.0526627675</v>
      </c>
      <c r="L225" t="str">
        <f t="shared" si="39"/>
        <v>No</v>
      </c>
      <c r="M225" t="str">
        <f t="shared" si="44"/>
        <v/>
      </c>
      <c r="N225" s="1">
        <f t="shared" si="45"/>
        <v>2693692.2471971135</v>
      </c>
      <c r="O225" t="str">
        <f t="shared" si="40"/>
        <v>No</v>
      </c>
      <c r="P225" t="str">
        <f t="shared" si="46"/>
        <v/>
      </c>
      <c r="Q225">
        <f t="shared" si="48"/>
        <v>19</v>
      </c>
    </row>
    <row r="226" spans="1:17" x14ac:dyDescent="0.2">
      <c r="B226">
        <f t="shared" si="47"/>
        <v>18</v>
      </c>
      <c r="C226">
        <v>221</v>
      </c>
      <c r="D226" s="1">
        <f>Summary!$C$25</f>
        <v>8347.2363707649274</v>
      </c>
      <c r="E226" s="1">
        <f>Summary!$C$26*(1+Summary!$C$18)^'Time series'!B226</f>
        <v>2384.3818048354387</v>
      </c>
      <c r="F226" s="3">
        <f>(52*Summary!$C$14/12)*((1+Summary!$C$19)^'Time series'!B226)</f>
        <v>12456.4526061222</v>
      </c>
      <c r="G226" s="1">
        <f t="shared" si="37"/>
        <v>-1724.8344305218343</v>
      </c>
      <c r="H226" s="4" t="str">
        <f t="shared" si="38"/>
        <v>Yes</v>
      </c>
      <c r="I226" s="4" t="str">
        <f t="shared" si="41"/>
        <v/>
      </c>
      <c r="J226" s="1">
        <f t="shared" si="42"/>
        <v>2285621.8653727015</v>
      </c>
      <c r="K226" s="3">
        <f t="shared" si="43"/>
        <v>1487797.5052688897</v>
      </c>
      <c r="L226" t="str">
        <f t="shared" si="39"/>
        <v>No</v>
      </c>
      <c r="M226" t="str">
        <f t="shared" si="44"/>
        <v/>
      </c>
      <c r="N226" s="1">
        <f t="shared" si="45"/>
        <v>2704423.8653727141</v>
      </c>
      <c r="O226" t="str">
        <f t="shared" si="40"/>
        <v>No</v>
      </c>
      <c r="P226" t="str">
        <f t="shared" si="46"/>
        <v/>
      </c>
      <c r="Q226">
        <f t="shared" si="48"/>
        <v>19</v>
      </c>
    </row>
    <row r="227" spans="1:17" x14ac:dyDescent="0.2">
      <c r="B227">
        <f t="shared" si="47"/>
        <v>18</v>
      </c>
      <c r="C227">
        <v>222</v>
      </c>
      <c r="D227" s="1">
        <f>Summary!$C$25</f>
        <v>8347.2363707649274</v>
      </c>
      <c r="E227" s="1">
        <f>Summary!$C$26*(1+Summary!$C$18)^'Time series'!B227</f>
        <v>2384.3818048354387</v>
      </c>
      <c r="F227" s="3">
        <f>(52*Summary!$C$14/12)*((1+Summary!$C$19)^'Time series'!B227)</f>
        <v>12456.4526061222</v>
      </c>
      <c r="G227" s="1">
        <f t="shared" si="37"/>
        <v>-1724.8344305218343</v>
      </c>
      <c r="H227" s="4" t="str">
        <f t="shared" si="38"/>
        <v>Yes</v>
      </c>
      <c r="I227" s="4" t="str">
        <f t="shared" si="41"/>
        <v/>
      </c>
      <c r="J227" s="1">
        <f t="shared" si="42"/>
        <v>2296353.4835483022</v>
      </c>
      <c r="K227" s="3">
        <f t="shared" si="43"/>
        <v>1500253.957875012</v>
      </c>
      <c r="L227" t="str">
        <f t="shared" si="39"/>
        <v>No</v>
      </c>
      <c r="M227" t="str">
        <f t="shared" si="44"/>
        <v/>
      </c>
      <c r="N227" s="1">
        <f t="shared" si="45"/>
        <v>2715155.4835483148</v>
      </c>
      <c r="O227" t="str">
        <f t="shared" si="40"/>
        <v>No</v>
      </c>
      <c r="P227" t="str">
        <f t="shared" si="46"/>
        <v/>
      </c>
      <c r="Q227">
        <f t="shared" si="48"/>
        <v>19</v>
      </c>
    </row>
    <row r="228" spans="1:17" x14ac:dyDescent="0.2">
      <c r="B228">
        <f t="shared" si="47"/>
        <v>18</v>
      </c>
      <c r="C228">
        <v>223</v>
      </c>
      <c r="D228" s="1">
        <f>Summary!$C$25</f>
        <v>8347.2363707649274</v>
      </c>
      <c r="E228" s="1">
        <f>Summary!$C$26*(1+Summary!$C$18)^'Time series'!B228</f>
        <v>2384.3818048354387</v>
      </c>
      <c r="F228" s="3">
        <f>(52*Summary!$C$14/12)*((1+Summary!$C$19)^'Time series'!B228)</f>
        <v>12456.4526061222</v>
      </c>
      <c r="G228" s="1">
        <f t="shared" si="37"/>
        <v>-1724.8344305218343</v>
      </c>
      <c r="H228" s="4" t="str">
        <f t="shared" si="38"/>
        <v>Yes</v>
      </c>
      <c r="I228" s="4" t="str">
        <f t="shared" si="41"/>
        <v/>
      </c>
      <c r="J228" s="1">
        <f t="shared" si="42"/>
        <v>2307085.1017239029</v>
      </c>
      <c r="K228" s="3">
        <f t="shared" si="43"/>
        <v>1512710.4104811342</v>
      </c>
      <c r="L228" t="str">
        <f t="shared" si="39"/>
        <v>No</v>
      </c>
      <c r="M228" t="str">
        <f t="shared" si="44"/>
        <v/>
      </c>
      <c r="N228" s="1">
        <f t="shared" si="45"/>
        <v>2725887.1017239154</v>
      </c>
      <c r="O228" t="str">
        <f t="shared" si="40"/>
        <v>No</v>
      </c>
      <c r="P228" t="str">
        <f t="shared" si="46"/>
        <v/>
      </c>
      <c r="Q228">
        <f t="shared" si="48"/>
        <v>19</v>
      </c>
    </row>
    <row r="229" spans="1:17" x14ac:dyDescent="0.2">
      <c r="B229">
        <f t="shared" si="47"/>
        <v>18</v>
      </c>
      <c r="C229">
        <v>224</v>
      </c>
      <c r="D229" s="1">
        <f>Summary!$C$25</f>
        <v>8347.2363707649274</v>
      </c>
      <c r="E229" s="1">
        <f>Summary!$C$26*(1+Summary!$C$18)^'Time series'!B229</f>
        <v>2384.3818048354387</v>
      </c>
      <c r="F229" s="3">
        <f>(52*Summary!$C$14/12)*((1+Summary!$C$19)^'Time series'!B229)</f>
        <v>12456.4526061222</v>
      </c>
      <c r="G229" s="1">
        <f t="shared" si="37"/>
        <v>-1724.8344305218343</v>
      </c>
      <c r="H229" s="4" t="str">
        <f t="shared" si="38"/>
        <v>Yes</v>
      </c>
      <c r="I229" s="4" t="str">
        <f t="shared" si="41"/>
        <v/>
      </c>
      <c r="J229" s="1">
        <f t="shared" si="42"/>
        <v>2317816.7198995035</v>
      </c>
      <c r="K229" s="3">
        <f t="shared" si="43"/>
        <v>1525166.8630872564</v>
      </c>
      <c r="L229" t="str">
        <f t="shared" si="39"/>
        <v>No</v>
      </c>
      <c r="M229" t="str">
        <f t="shared" si="44"/>
        <v/>
      </c>
      <c r="N229" s="1">
        <f t="shared" si="45"/>
        <v>2736618.7198995161</v>
      </c>
      <c r="O229" t="str">
        <f t="shared" si="40"/>
        <v>No</v>
      </c>
      <c r="P229" t="str">
        <f t="shared" si="46"/>
        <v/>
      </c>
      <c r="Q229">
        <f t="shared" si="48"/>
        <v>19</v>
      </c>
    </row>
    <row r="230" spans="1:17" x14ac:dyDescent="0.2">
      <c r="B230">
        <f t="shared" si="47"/>
        <v>18</v>
      </c>
      <c r="C230">
        <v>225</v>
      </c>
      <c r="D230" s="1">
        <f>Summary!$C$25</f>
        <v>8347.2363707649274</v>
      </c>
      <c r="E230" s="1">
        <f>Summary!$C$26*(1+Summary!$C$18)^'Time series'!B230</f>
        <v>2384.3818048354387</v>
      </c>
      <c r="F230" s="3">
        <f>(52*Summary!$C$14/12)*((1+Summary!$C$19)^'Time series'!B230)</f>
        <v>12456.4526061222</v>
      </c>
      <c r="G230" s="1">
        <f t="shared" si="37"/>
        <v>-1724.8344305218343</v>
      </c>
      <c r="H230" s="4" t="str">
        <f t="shared" si="38"/>
        <v>Yes</v>
      </c>
      <c r="I230" s="4" t="str">
        <f t="shared" si="41"/>
        <v/>
      </c>
      <c r="J230" s="1">
        <f t="shared" si="42"/>
        <v>2328548.3380751042</v>
      </c>
      <c r="K230" s="3">
        <f t="shared" si="43"/>
        <v>1537623.3156933787</v>
      </c>
      <c r="L230" t="str">
        <f t="shared" si="39"/>
        <v>No</v>
      </c>
      <c r="M230" t="str">
        <f t="shared" si="44"/>
        <v/>
      </c>
      <c r="N230" s="1">
        <f t="shared" si="45"/>
        <v>2747350.3380751167</v>
      </c>
      <c r="O230" t="str">
        <f t="shared" si="40"/>
        <v>No</v>
      </c>
      <c r="P230" t="str">
        <f t="shared" si="46"/>
        <v/>
      </c>
      <c r="Q230">
        <f t="shared" si="48"/>
        <v>19</v>
      </c>
    </row>
    <row r="231" spans="1:17" x14ac:dyDescent="0.2">
      <c r="B231">
        <f t="shared" si="47"/>
        <v>18</v>
      </c>
      <c r="C231">
        <v>226</v>
      </c>
      <c r="D231" s="1">
        <f>Summary!$C$25</f>
        <v>8347.2363707649274</v>
      </c>
      <c r="E231" s="1">
        <f>Summary!$C$26*(1+Summary!$C$18)^'Time series'!B231</f>
        <v>2384.3818048354387</v>
      </c>
      <c r="F231" s="3">
        <f>(52*Summary!$C$14/12)*((1+Summary!$C$19)^'Time series'!B231)</f>
        <v>12456.4526061222</v>
      </c>
      <c r="G231" s="1">
        <f t="shared" si="37"/>
        <v>-1724.8344305218343</v>
      </c>
      <c r="H231" s="4" t="str">
        <f t="shared" si="38"/>
        <v>Yes</v>
      </c>
      <c r="I231" s="4" t="str">
        <f t="shared" si="41"/>
        <v/>
      </c>
      <c r="J231" s="1">
        <f t="shared" si="42"/>
        <v>2339279.9562507048</v>
      </c>
      <c r="K231" s="3">
        <f t="shared" si="43"/>
        <v>1550079.7682995009</v>
      </c>
      <c r="L231" t="str">
        <f t="shared" si="39"/>
        <v>No</v>
      </c>
      <c r="M231" t="str">
        <f t="shared" si="44"/>
        <v/>
      </c>
      <c r="N231" s="1">
        <f t="shared" si="45"/>
        <v>2758081.9562507174</v>
      </c>
      <c r="O231" t="str">
        <f t="shared" si="40"/>
        <v>No</v>
      </c>
      <c r="P231" t="str">
        <f t="shared" si="46"/>
        <v/>
      </c>
      <c r="Q231">
        <f t="shared" si="48"/>
        <v>19</v>
      </c>
    </row>
    <row r="232" spans="1:17" x14ac:dyDescent="0.2">
      <c r="B232">
        <f t="shared" si="47"/>
        <v>18</v>
      </c>
      <c r="C232">
        <v>227</v>
      </c>
      <c r="D232" s="1">
        <f>Summary!$C$25</f>
        <v>8347.2363707649274</v>
      </c>
      <c r="E232" s="1">
        <f>Summary!$C$26*(1+Summary!$C$18)^'Time series'!B232</f>
        <v>2384.3818048354387</v>
      </c>
      <c r="F232" s="3">
        <f>(52*Summary!$C$14/12)*((1+Summary!$C$19)^'Time series'!B232)</f>
        <v>12456.4526061222</v>
      </c>
      <c r="G232" s="1">
        <f t="shared" si="37"/>
        <v>-1724.8344305218343</v>
      </c>
      <c r="H232" s="4" t="str">
        <f t="shared" si="38"/>
        <v>Yes</v>
      </c>
      <c r="I232" s="4" t="str">
        <f t="shared" si="41"/>
        <v/>
      </c>
      <c r="J232" s="1">
        <f t="shared" si="42"/>
        <v>2350011.5744263055</v>
      </c>
      <c r="K232" s="3">
        <f t="shared" si="43"/>
        <v>1562536.2209056232</v>
      </c>
      <c r="L232" t="str">
        <f t="shared" si="39"/>
        <v>No</v>
      </c>
      <c r="M232" t="str">
        <f t="shared" si="44"/>
        <v/>
      </c>
      <c r="N232" s="1">
        <f t="shared" si="45"/>
        <v>2768813.5744263181</v>
      </c>
      <c r="O232" t="str">
        <f t="shared" si="40"/>
        <v>No</v>
      </c>
      <c r="P232" t="str">
        <f t="shared" si="46"/>
        <v/>
      </c>
      <c r="Q232">
        <f t="shared" si="48"/>
        <v>19</v>
      </c>
    </row>
    <row r="233" spans="1:17" x14ac:dyDescent="0.2">
      <c r="B233">
        <f t="shared" si="47"/>
        <v>18</v>
      </c>
      <c r="C233">
        <v>228</v>
      </c>
      <c r="D233" s="1">
        <f>Summary!$C$25</f>
        <v>8347.2363707649274</v>
      </c>
      <c r="E233" s="1">
        <f>Summary!$C$26*(1+Summary!$C$18)^'Time series'!B233</f>
        <v>2384.3818048354387</v>
      </c>
      <c r="F233" s="3">
        <f>(52*Summary!$C$14/12)*((1+Summary!$C$19)^'Time series'!B233)</f>
        <v>12456.4526061222</v>
      </c>
      <c r="G233" s="1">
        <f t="shared" si="37"/>
        <v>-1724.8344305218343</v>
      </c>
      <c r="H233" s="4" t="str">
        <f t="shared" si="38"/>
        <v>Yes</v>
      </c>
      <c r="I233" s="4" t="str">
        <f t="shared" si="41"/>
        <v/>
      </c>
      <c r="J233" s="1">
        <f t="shared" si="42"/>
        <v>2360743.1926019061</v>
      </c>
      <c r="K233" s="3">
        <f t="shared" si="43"/>
        <v>1574992.6735117454</v>
      </c>
      <c r="L233" t="str">
        <f t="shared" si="39"/>
        <v>No</v>
      </c>
      <c r="M233" t="str">
        <f t="shared" si="44"/>
        <v/>
      </c>
      <c r="N233" s="1">
        <f t="shared" si="45"/>
        <v>2779545.1926019187</v>
      </c>
      <c r="O233" t="str">
        <f t="shared" si="40"/>
        <v>No</v>
      </c>
      <c r="P233" t="str">
        <f t="shared" si="46"/>
        <v/>
      </c>
      <c r="Q233">
        <f t="shared" si="48"/>
        <v>19</v>
      </c>
    </row>
    <row r="234" spans="1:17" x14ac:dyDescent="0.2">
      <c r="A234">
        <f>B234+1</f>
        <v>20</v>
      </c>
      <c r="B234">
        <f t="shared" si="47"/>
        <v>19</v>
      </c>
      <c r="C234">
        <v>229</v>
      </c>
      <c r="D234" s="1">
        <f>Summary!$C$25</f>
        <v>8347.2363707649274</v>
      </c>
      <c r="E234" s="1">
        <f>Summary!$C$26*(1+Summary!$C$18)^'Time series'!B234</f>
        <v>2432.0694409321472</v>
      </c>
      <c r="F234" s="3">
        <f>(52*Summary!$C$14/12)*((1+Summary!$C$19)^'Time series'!B234)</f>
        <v>13421.82768309667</v>
      </c>
      <c r="G234" s="1">
        <f t="shared" si="37"/>
        <v>-2642.5218713995946</v>
      </c>
      <c r="H234" s="4" t="str">
        <f t="shared" si="38"/>
        <v>Yes</v>
      </c>
      <c r="I234" s="4" t="str">
        <f t="shared" si="41"/>
        <v/>
      </c>
      <c r="J234" s="1">
        <f t="shared" si="42"/>
        <v>2371522.4984136033</v>
      </c>
      <c r="K234" s="3">
        <f t="shared" si="43"/>
        <v>1588414.5011948422</v>
      </c>
      <c r="L234" t="str">
        <f t="shared" si="39"/>
        <v>No</v>
      </c>
      <c r="M234" t="str">
        <f t="shared" si="44"/>
        <v/>
      </c>
      <c r="N234" s="1">
        <f t="shared" si="45"/>
        <v>2790324.4984136159</v>
      </c>
      <c r="O234" t="str">
        <f t="shared" si="40"/>
        <v>No</v>
      </c>
      <c r="P234" t="str">
        <f t="shared" si="46"/>
        <v/>
      </c>
      <c r="Q234">
        <f t="shared" si="48"/>
        <v>20</v>
      </c>
    </row>
    <row r="235" spans="1:17" x14ac:dyDescent="0.2">
      <c r="B235">
        <f t="shared" si="47"/>
        <v>19</v>
      </c>
      <c r="C235">
        <v>230</v>
      </c>
      <c r="D235" s="1">
        <f>Summary!$C$25</f>
        <v>8347.2363707649274</v>
      </c>
      <c r="E235" s="1">
        <f>Summary!$C$26*(1+Summary!$C$18)^'Time series'!B235</f>
        <v>2432.0694409321472</v>
      </c>
      <c r="F235" s="3">
        <f>(52*Summary!$C$14/12)*((1+Summary!$C$19)^'Time series'!B235)</f>
        <v>13421.82768309667</v>
      </c>
      <c r="G235" s="1">
        <f t="shared" si="37"/>
        <v>-2642.5218713995946</v>
      </c>
      <c r="H235" s="4" t="str">
        <f t="shared" si="38"/>
        <v>Yes</v>
      </c>
      <c r="I235" s="4" t="str">
        <f t="shared" si="41"/>
        <v/>
      </c>
      <c r="J235" s="1">
        <f t="shared" si="42"/>
        <v>2382301.8042253004</v>
      </c>
      <c r="K235" s="3">
        <f t="shared" si="43"/>
        <v>1601836.3288779389</v>
      </c>
      <c r="L235" t="str">
        <f t="shared" si="39"/>
        <v>No</v>
      </c>
      <c r="M235" t="str">
        <f t="shared" si="44"/>
        <v/>
      </c>
      <c r="N235" s="1">
        <f t="shared" si="45"/>
        <v>2801103.804225313</v>
      </c>
      <c r="O235" t="str">
        <f t="shared" si="40"/>
        <v>No</v>
      </c>
      <c r="P235" t="str">
        <f t="shared" si="46"/>
        <v/>
      </c>
      <c r="Q235">
        <f t="shared" si="48"/>
        <v>20</v>
      </c>
    </row>
    <row r="236" spans="1:17" x14ac:dyDescent="0.2">
      <c r="B236">
        <f t="shared" si="47"/>
        <v>19</v>
      </c>
      <c r="C236">
        <v>231</v>
      </c>
      <c r="D236" s="1">
        <f>Summary!$C$25</f>
        <v>8347.2363707649274</v>
      </c>
      <c r="E236" s="1">
        <f>Summary!$C$26*(1+Summary!$C$18)^'Time series'!B236</f>
        <v>2432.0694409321472</v>
      </c>
      <c r="F236" s="3">
        <f>(52*Summary!$C$14/12)*((1+Summary!$C$19)^'Time series'!B236)</f>
        <v>13421.82768309667</v>
      </c>
      <c r="G236" s="1">
        <f t="shared" si="37"/>
        <v>-2642.5218713995946</v>
      </c>
      <c r="H236" s="4" t="str">
        <f t="shared" si="38"/>
        <v>Yes</v>
      </c>
      <c r="I236" s="4" t="str">
        <f t="shared" si="41"/>
        <v/>
      </c>
      <c r="J236" s="1">
        <f t="shared" si="42"/>
        <v>2393081.1100369976</v>
      </c>
      <c r="K236" s="3">
        <f t="shared" si="43"/>
        <v>1615258.1565610357</v>
      </c>
      <c r="L236" t="str">
        <f t="shared" si="39"/>
        <v>No</v>
      </c>
      <c r="M236" t="str">
        <f t="shared" si="44"/>
        <v/>
      </c>
      <c r="N236" s="1">
        <f t="shared" si="45"/>
        <v>2811883.1100370102</v>
      </c>
      <c r="O236" t="str">
        <f t="shared" si="40"/>
        <v>No</v>
      </c>
      <c r="P236" t="str">
        <f t="shared" si="46"/>
        <v/>
      </c>
      <c r="Q236">
        <f t="shared" si="48"/>
        <v>20</v>
      </c>
    </row>
    <row r="237" spans="1:17" x14ac:dyDescent="0.2">
      <c r="B237">
        <f t="shared" si="47"/>
        <v>19</v>
      </c>
      <c r="C237">
        <v>232</v>
      </c>
      <c r="D237" s="1">
        <f>Summary!$C$25</f>
        <v>8347.2363707649274</v>
      </c>
      <c r="E237" s="1">
        <f>Summary!$C$26*(1+Summary!$C$18)^'Time series'!B237</f>
        <v>2432.0694409321472</v>
      </c>
      <c r="F237" s="3">
        <f>(52*Summary!$C$14/12)*((1+Summary!$C$19)^'Time series'!B237)</f>
        <v>13421.82768309667</v>
      </c>
      <c r="G237" s="1">
        <f t="shared" si="37"/>
        <v>-2642.5218713995946</v>
      </c>
      <c r="H237" s="4" t="str">
        <f t="shared" si="38"/>
        <v>Yes</v>
      </c>
      <c r="I237" s="4" t="str">
        <f t="shared" si="41"/>
        <v/>
      </c>
      <c r="J237" s="1">
        <f t="shared" si="42"/>
        <v>2403860.4158486947</v>
      </c>
      <c r="K237" s="3">
        <f t="shared" si="43"/>
        <v>1628679.9842441324</v>
      </c>
      <c r="L237" t="str">
        <f t="shared" si="39"/>
        <v>No</v>
      </c>
      <c r="M237" t="str">
        <f t="shared" si="44"/>
        <v/>
      </c>
      <c r="N237" s="1">
        <f t="shared" si="45"/>
        <v>2822662.4158487073</v>
      </c>
      <c r="O237" t="str">
        <f t="shared" si="40"/>
        <v>No</v>
      </c>
      <c r="P237" t="str">
        <f t="shared" si="46"/>
        <v/>
      </c>
      <c r="Q237">
        <f t="shared" si="48"/>
        <v>20</v>
      </c>
    </row>
    <row r="238" spans="1:17" x14ac:dyDescent="0.2">
      <c r="B238">
        <f t="shared" si="47"/>
        <v>19</v>
      </c>
      <c r="C238">
        <v>233</v>
      </c>
      <c r="D238" s="1">
        <f>Summary!$C$25</f>
        <v>8347.2363707649274</v>
      </c>
      <c r="E238" s="1">
        <f>Summary!$C$26*(1+Summary!$C$18)^'Time series'!B238</f>
        <v>2432.0694409321472</v>
      </c>
      <c r="F238" s="3">
        <f>(52*Summary!$C$14/12)*((1+Summary!$C$19)^'Time series'!B238)</f>
        <v>13421.82768309667</v>
      </c>
      <c r="G238" s="1">
        <f t="shared" si="37"/>
        <v>-2642.5218713995946</v>
      </c>
      <c r="H238" s="4" t="str">
        <f t="shared" si="38"/>
        <v>Yes</v>
      </c>
      <c r="I238" s="4" t="str">
        <f t="shared" si="41"/>
        <v/>
      </c>
      <c r="J238" s="1">
        <f t="shared" si="42"/>
        <v>2414639.7216603919</v>
      </c>
      <c r="K238" s="3">
        <f t="shared" si="43"/>
        <v>1642101.8119272292</v>
      </c>
      <c r="L238" t="str">
        <f t="shared" si="39"/>
        <v>No</v>
      </c>
      <c r="M238" t="str">
        <f t="shared" si="44"/>
        <v/>
      </c>
      <c r="N238" s="1">
        <f t="shared" si="45"/>
        <v>2833441.7216604045</v>
      </c>
      <c r="O238" t="str">
        <f t="shared" si="40"/>
        <v>No</v>
      </c>
      <c r="P238" t="str">
        <f t="shared" si="46"/>
        <v/>
      </c>
      <c r="Q238">
        <f t="shared" si="48"/>
        <v>20</v>
      </c>
    </row>
    <row r="239" spans="1:17" x14ac:dyDescent="0.2">
      <c r="B239">
        <f t="shared" si="47"/>
        <v>19</v>
      </c>
      <c r="C239">
        <v>234</v>
      </c>
      <c r="D239" s="1">
        <f>Summary!$C$25</f>
        <v>8347.2363707649274</v>
      </c>
      <c r="E239" s="1">
        <f>Summary!$C$26*(1+Summary!$C$18)^'Time series'!B239</f>
        <v>2432.0694409321472</v>
      </c>
      <c r="F239" s="3">
        <f>(52*Summary!$C$14/12)*((1+Summary!$C$19)^'Time series'!B239)</f>
        <v>13421.82768309667</v>
      </c>
      <c r="G239" s="1">
        <f t="shared" si="37"/>
        <v>-2642.5218713995946</v>
      </c>
      <c r="H239" s="4" t="str">
        <f t="shared" si="38"/>
        <v>Yes</v>
      </c>
      <c r="I239" s="4" t="str">
        <f t="shared" si="41"/>
        <v/>
      </c>
      <c r="J239" s="1">
        <f t="shared" si="42"/>
        <v>2425419.027472089</v>
      </c>
      <c r="K239" s="3">
        <f t="shared" si="43"/>
        <v>1655523.6396103259</v>
      </c>
      <c r="L239" t="str">
        <f t="shared" si="39"/>
        <v>No</v>
      </c>
      <c r="M239" t="str">
        <f t="shared" si="44"/>
        <v/>
      </c>
      <c r="N239" s="1">
        <f t="shared" si="45"/>
        <v>2844221.0274721016</v>
      </c>
      <c r="O239" t="str">
        <f t="shared" si="40"/>
        <v>No</v>
      </c>
      <c r="P239" t="str">
        <f t="shared" si="46"/>
        <v/>
      </c>
      <c r="Q239">
        <f t="shared" si="48"/>
        <v>20</v>
      </c>
    </row>
    <row r="240" spans="1:17" x14ac:dyDescent="0.2">
      <c r="B240">
        <f t="shared" si="47"/>
        <v>19</v>
      </c>
      <c r="C240">
        <v>235</v>
      </c>
      <c r="D240" s="1">
        <f>Summary!$C$25</f>
        <v>8347.2363707649274</v>
      </c>
      <c r="E240" s="1">
        <f>Summary!$C$26*(1+Summary!$C$18)^'Time series'!B240</f>
        <v>2432.0694409321472</v>
      </c>
      <c r="F240" s="3">
        <f>(52*Summary!$C$14/12)*((1+Summary!$C$19)^'Time series'!B240)</f>
        <v>13421.82768309667</v>
      </c>
      <c r="G240" s="1">
        <f t="shared" si="37"/>
        <v>-2642.5218713995946</v>
      </c>
      <c r="H240" s="4" t="str">
        <f t="shared" si="38"/>
        <v>Yes</v>
      </c>
      <c r="I240" s="4" t="str">
        <f t="shared" si="41"/>
        <v/>
      </c>
      <c r="J240" s="1">
        <f t="shared" si="42"/>
        <v>2436198.3332837862</v>
      </c>
      <c r="K240" s="3">
        <f t="shared" si="43"/>
        <v>1668945.4672934227</v>
      </c>
      <c r="L240" t="str">
        <f t="shared" si="39"/>
        <v>No</v>
      </c>
      <c r="M240" t="str">
        <f t="shared" si="44"/>
        <v/>
      </c>
      <c r="N240" s="1">
        <f t="shared" si="45"/>
        <v>2855000.3332837988</v>
      </c>
      <c r="O240" t="str">
        <f t="shared" si="40"/>
        <v>No</v>
      </c>
      <c r="P240" t="str">
        <f t="shared" si="46"/>
        <v/>
      </c>
      <c r="Q240">
        <f t="shared" si="48"/>
        <v>20</v>
      </c>
    </row>
    <row r="241" spans="1:17" x14ac:dyDescent="0.2">
      <c r="B241">
        <f t="shared" si="47"/>
        <v>19</v>
      </c>
      <c r="C241">
        <v>236</v>
      </c>
      <c r="D241" s="1">
        <f>Summary!$C$25</f>
        <v>8347.2363707649274</v>
      </c>
      <c r="E241" s="1">
        <f>Summary!$C$26*(1+Summary!$C$18)^'Time series'!B241</f>
        <v>2432.0694409321472</v>
      </c>
      <c r="F241" s="3">
        <f>(52*Summary!$C$14/12)*((1+Summary!$C$19)^'Time series'!B241)</f>
        <v>13421.82768309667</v>
      </c>
      <c r="G241" s="1">
        <f t="shared" si="37"/>
        <v>-2642.5218713995946</v>
      </c>
      <c r="H241" s="4" t="str">
        <f t="shared" si="38"/>
        <v>Yes</v>
      </c>
      <c r="I241" s="4" t="str">
        <f t="shared" si="41"/>
        <v/>
      </c>
      <c r="J241" s="1">
        <f t="shared" si="42"/>
        <v>2446977.6390954833</v>
      </c>
      <c r="K241" s="3">
        <f t="shared" si="43"/>
        <v>1682367.2949765194</v>
      </c>
      <c r="L241" t="str">
        <f t="shared" si="39"/>
        <v>No</v>
      </c>
      <c r="M241" t="str">
        <f t="shared" si="44"/>
        <v/>
      </c>
      <c r="N241" s="1">
        <f t="shared" si="45"/>
        <v>2865779.6390954959</v>
      </c>
      <c r="O241" t="str">
        <f t="shared" si="40"/>
        <v>No</v>
      </c>
      <c r="P241" t="str">
        <f t="shared" si="46"/>
        <v/>
      </c>
      <c r="Q241">
        <f t="shared" si="48"/>
        <v>20</v>
      </c>
    </row>
    <row r="242" spans="1:17" x14ac:dyDescent="0.2">
      <c r="B242">
        <f t="shared" si="47"/>
        <v>19</v>
      </c>
      <c r="C242">
        <v>237</v>
      </c>
      <c r="D242" s="1">
        <f>Summary!$C$25</f>
        <v>8347.2363707649274</v>
      </c>
      <c r="E242" s="1">
        <f>Summary!$C$26*(1+Summary!$C$18)^'Time series'!B242</f>
        <v>2432.0694409321472</v>
      </c>
      <c r="F242" s="3">
        <f>(52*Summary!$C$14/12)*((1+Summary!$C$19)^'Time series'!B242)</f>
        <v>13421.82768309667</v>
      </c>
      <c r="G242" s="1">
        <f t="shared" si="37"/>
        <v>-2642.5218713995946</v>
      </c>
      <c r="H242" s="4" t="str">
        <f t="shared" si="38"/>
        <v>Yes</v>
      </c>
      <c r="I242" s="4" t="str">
        <f t="shared" si="41"/>
        <v/>
      </c>
      <c r="J242" s="1">
        <f t="shared" si="42"/>
        <v>2457756.9449071805</v>
      </c>
      <c r="K242" s="3">
        <f t="shared" si="43"/>
        <v>1695789.1226596162</v>
      </c>
      <c r="L242" t="str">
        <f t="shared" si="39"/>
        <v>No</v>
      </c>
      <c r="M242" t="str">
        <f t="shared" si="44"/>
        <v/>
      </c>
      <c r="N242" s="1">
        <f t="shared" si="45"/>
        <v>2876558.9449071931</v>
      </c>
      <c r="O242" t="str">
        <f t="shared" si="40"/>
        <v>No</v>
      </c>
      <c r="P242" t="str">
        <f t="shared" si="46"/>
        <v/>
      </c>
      <c r="Q242">
        <f t="shared" si="48"/>
        <v>20</v>
      </c>
    </row>
    <row r="243" spans="1:17" x14ac:dyDescent="0.2">
      <c r="B243">
        <f t="shared" si="47"/>
        <v>19</v>
      </c>
      <c r="C243">
        <v>238</v>
      </c>
      <c r="D243" s="1">
        <f>Summary!$C$25</f>
        <v>8347.2363707649274</v>
      </c>
      <c r="E243" s="1">
        <f>Summary!$C$26*(1+Summary!$C$18)^'Time series'!B243</f>
        <v>2432.0694409321472</v>
      </c>
      <c r="F243" s="3">
        <f>(52*Summary!$C$14/12)*((1+Summary!$C$19)^'Time series'!B243)</f>
        <v>13421.82768309667</v>
      </c>
      <c r="G243" s="1">
        <f t="shared" si="37"/>
        <v>-2642.5218713995946</v>
      </c>
      <c r="H243" s="4" t="str">
        <f t="shared" si="38"/>
        <v>Yes</v>
      </c>
      <c r="I243" s="4" t="str">
        <f t="shared" si="41"/>
        <v/>
      </c>
      <c r="J243" s="1">
        <f t="shared" si="42"/>
        <v>2468536.2507188777</v>
      </c>
      <c r="K243" s="3">
        <f t="shared" si="43"/>
        <v>1709210.9503427129</v>
      </c>
      <c r="L243" t="str">
        <f t="shared" si="39"/>
        <v>No</v>
      </c>
      <c r="M243" t="str">
        <f t="shared" si="44"/>
        <v/>
      </c>
      <c r="N243" s="1">
        <f t="shared" si="45"/>
        <v>2887338.2507188902</v>
      </c>
      <c r="O243" t="str">
        <f t="shared" si="40"/>
        <v>No</v>
      </c>
      <c r="P243" t="str">
        <f t="shared" si="46"/>
        <v/>
      </c>
      <c r="Q243">
        <f t="shared" si="48"/>
        <v>20</v>
      </c>
    </row>
    <row r="244" spans="1:17" x14ac:dyDescent="0.2">
      <c r="B244">
        <f t="shared" si="47"/>
        <v>19</v>
      </c>
      <c r="C244">
        <v>239</v>
      </c>
      <c r="D244" s="1">
        <f>Summary!$C$25</f>
        <v>8347.2363707649274</v>
      </c>
      <c r="E244" s="1">
        <f>Summary!$C$26*(1+Summary!$C$18)^'Time series'!B244</f>
        <v>2432.0694409321472</v>
      </c>
      <c r="F244" s="3">
        <f>(52*Summary!$C$14/12)*((1+Summary!$C$19)^'Time series'!B244)</f>
        <v>13421.82768309667</v>
      </c>
      <c r="G244" s="1">
        <f t="shared" si="37"/>
        <v>-2642.5218713995946</v>
      </c>
      <c r="H244" s="4" t="str">
        <f t="shared" si="38"/>
        <v>Yes</v>
      </c>
      <c r="I244" s="4" t="str">
        <f t="shared" si="41"/>
        <v/>
      </c>
      <c r="J244" s="1">
        <f t="shared" si="42"/>
        <v>2479315.5565305748</v>
      </c>
      <c r="K244" s="3">
        <f t="shared" si="43"/>
        <v>1722632.7780258097</v>
      </c>
      <c r="L244" t="str">
        <f t="shared" si="39"/>
        <v>No</v>
      </c>
      <c r="M244" t="str">
        <f t="shared" si="44"/>
        <v/>
      </c>
      <c r="N244" s="1">
        <f t="shared" si="45"/>
        <v>2898117.5565305874</v>
      </c>
      <c r="O244" t="str">
        <f t="shared" si="40"/>
        <v>No</v>
      </c>
      <c r="P244" t="str">
        <f t="shared" si="46"/>
        <v/>
      </c>
      <c r="Q244">
        <f t="shared" si="48"/>
        <v>20</v>
      </c>
    </row>
    <row r="245" spans="1:17" x14ac:dyDescent="0.2">
      <c r="B245">
        <f t="shared" si="47"/>
        <v>19</v>
      </c>
      <c r="C245">
        <v>240</v>
      </c>
      <c r="D245" s="1">
        <f>Summary!$C$25</f>
        <v>8347.2363707649274</v>
      </c>
      <c r="E245" s="1">
        <f>Summary!$C$26*(1+Summary!$C$18)^'Time series'!B245</f>
        <v>2432.0694409321472</v>
      </c>
      <c r="F245" s="3">
        <f>(52*Summary!$C$14/12)*((1+Summary!$C$19)^'Time series'!B245)</f>
        <v>13421.82768309667</v>
      </c>
      <c r="G245" s="1">
        <f t="shared" si="37"/>
        <v>-2642.5218713995946</v>
      </c>
      <c r="H245" s="4" t="str">
        <f t="shared" si="38"/>
        <v>Yes</v>
      </c>
      <c r="I245" s="4" t="str">
        <f t="shared" si="41"/>
        <v/>
      </c>
      <c r="J245" s="1">
        <f t="shared" si="42"/>
        <v>2490094.862342272</v>
      </c>
      <c r="K245" s="3">
        <f t="shared" si="43"/>
        <v>1736054.6057089064</v>
      </c>
      <c r="L245" t="str">
        <f t="shared" si="39"/>
        <v>No</v>
      </c>
      <c r="M245" t="str">
        <f t="shared" si="44"/>
        <v/>
      </c>
      <c r="N245" s="1">
        <f t="shared" si="45"/>
        <v>2908896.8623422845</v>
      </c>
      <c r="O245" t="str">
        <f t="shared" si="40"/>
        <v>No</v>
      </c>
      <c r="P245" t="str">
        <f t="shared" si="46"/>
        <v/>
      </c>
      <c r="Q245">
        <f t="shared" si="48"/>
        <v>20</v>
      </c>
    </row>
    <row r="246" spans="1:17" x14ac:dyDescent="0.2">
      <c r="A246">
        <f>B246+1</f>
        <v>21</v>
      </c>
      <c r="B246">
        <f t="shared" si="47"/>
        <v>20</v>
      </c>
      <c r="C246">
        <v>241</v>
      </c>
      <c r="D246" s="1">
        <f>Summary!$C$25</f>
        <v>8347.2363707649274</v>
      </c>
      <c r="E246" s="1">
        <f>Summary!$C$26*(1+Summary!$C$18)^'Time series'!B246</f>
        <v>2480.7108297507907</v>
      </c>
      <c r="F246" s="3">
        <f>(52*Summary!$C$14/12)*((1+Summary!$C$19)^'Time series'!B246)</f>
        <v>14462.019328536659</v>
      </c>
      <c r="G246" s="1">
        <f t="shared" si="37"/>
        <v>-3634.07212802094</v>
      </c>
      <c r="H246" s="4" t="str">
        <f t="shared" si="38"/>
        <v>Yes</v>
      </c>
      <c r="I246" s="4" t="str">
        <f t="shared" si="41"/>
        <v/>
      </c>
      <c r="J246" s="1">
        <f t="shared" si="42"/>
        <v>2500922.8095427877</v>
      </c>
      <c r="K246" s="3">
        <f t="shared" si="43"/>
        <v>1750516.6250374431</v>
      </c>
      <c r="L246" t="str">
        <f t="shared" si="39"/>
        <v>No</v>
      </c>
      <c r="M246" t="str">
        <f t="shared" si="44"/>
        <v/>
      </c>
      <c r="N246" s="1">
        <f t="shared" si="45"/>
        <v>2919724.8095428003</v>
      </c>
      <c r="O246" t="str">
        <f t="shared" si="40"/>
        <v>No</v>
      </c>
      <c r="P246" t="str">
        <f t="shared" si="46"/>
        <v/>
      </c>
      <c r="Q246">
        <f t="shared" si="48"/>
        <v>21</v>
      </c>
    </row>
    <row r="247" spans="1:17" x14ac:dyDescent="0.2">
      <c r="B247">
        <f t="shared" si="47"/>
        <v>20</v>
      </c>
      <c r="C247">
        <v>242</v>
      </c>
      <c r="D247" s="1">
        <f>Summary!$C$25</f>
        <v>8347.2363707649274</v>
      </c>
      <c r="E247" s="1">
        <f>Summary!$C$26*(1+Summary!$C$18)^'Time series'!B247</f>
        <v>2480.7108297507907</v>
      </c>
      <c r="F247" s="3">
        <f>(52*Summary!$C$14/12)*((1+Summary!$C$19)^'Time series'!B247)</f>
        <v>14462.019328536659</v>
      </c>
      <c r="G247" s="1">
        <f t="shared" si="37"/>
        <v>-3634.07212802094</v>
      </c>
      <c r="H247" s="4" t="str">
        <f t="shared" si="38"/>
        <v>Yes</v>
      </c>
      <c r="I247" s="4" t="str">
        <f t="shared" si="41"/>
        <v/>
      </c>
      <c r="J247" s="1">
        <f t="shared" si="42"/>
        <v>2511750.7567433035</v>
      </c>
      <c r="K247" s="3">
        <f t="shared" si="43"/>
        <v>1764978.6443659798</v>
      </c>
      <c r="L247" t="str">
        <f t="shared" si="39"/>
        <v>No</v>
      </c>
      <c r="M247" t="str">
        <f t="shared" si="44"/>
        <v/>
      </c>
      <c r="N247" s="1">
        <f t="shared" si="45"/>
        <v>2930552.7567433161</v>
      </c>
      <c r="O247" t="str">
        <f t="shared" si="40"/>
        <v>No</v>
      </c>
      <c r="P247" t="str">
        <f t="shared" si="46"/>
        <v/>
      </c>
      <c r="Q247">
        <f t="shared" si="48"/>
        <v>21</v>
      </c>
    </row>
    <row r="248" spans="1:17" x14ac:dyDescent="0.2">
      <c r="B248">
        <f t="shared" si="47"/>
        <v>20</v>
      </c>
      <c r="C248">
        <v>243</v>
      </c>
      <c r="D248" s="1">
        <f>Summary!$C$25</f>
        <v>8347.2363707649274</v>
      </c>
      <c r="E248" s="1">
        <f>Summary!$C$26*(1+Summary!$C$18)^'Time series'!B248</f>
        <v>2480.7108297507907</v>
      </c>
      <c r="F248" s="3">
        <f>(52*Summary!$C$14/12)*((1+Summary!$C$19)^'Time series'!B248)</f>
        <v>14462.019328536659</v>
      </c>
      <c r="G248" s="1">
        <f t="shared" si="37"/>
        <v>-3634.07212802094</v>
      </c>
      <c r="H248" s="4" t="str">
        <f t="shared" si="38"/>
        <v>Yes</v>
      </c>
      <c r="I248" s="4" t="str">
        <f t="shared" si="41"/>
        <v/>
      </c>
      <c r="J248" s="1">
        <f t="shared" si="42"/>
        <v>2522578.7039438193</v>
      </c>
      <c r="K248" s="3">
        <f t="shared" si="43"/>
        <v>1779440.6636945165</v>
      </c>
      <c r="L248" t="str">
        <f t="shared" si="39"/>
        <v>No</v>
      </c>
      <c r="M248" t="str">
        <f t="shared" si="44"/>
        <v/>
      </c>
      <c r="N248" s="1">
        <f t="shared" si="45"/>
        <v>2941380.7039438318</v>
      </c>
      <c r="O248" t="str">
        <f t="shared" si="40"/>
        <v>No</v>
      </c>
      <c r="P248" t="str">
        <f t="shared" si="46"/>
        <v/>
      </c>
      <c r="Q248">
        <f t="shared" si="48"/>
        <v>21</v>
      </c>
    </row>
    <row r="249" spans="1:17" x14ac:dyDescent="0.2">
      <c r="B249">
        <f t="shared" si="47"/>
        <v>20</v>
      </c>
      <c r="C249">
        <v>244</v>
      </c>
      <c r="D249" s="1">
        <f>Summary!$C$25</f>
        <v>8347.2363707649274</v>
      </c>
      <c r="E249" s="1">
        <f>Summary!$C$26*(1+Summary!$C$18)^'Time series'!B249</f>
        <v>2480.7108297507907</v>
      </c>
      <c r="F249" s="3">
        <f>(52*Summary!$C$14/12)*((1+Summary!$C$19)^'Time series'!B249)</f>
        <v>14462.019328536659</v>
      </c>
      <c r="G249" s="1">
        <f t="shared" si="37"/>
        <v>-3634.07212802094</v>
      </c>
      <c r="H249" s="4" t="str">
        <f t="shared" si="38"/>
        <v>Yes</v>
      </c>
      <c r="I249" s="4" t="str">
        <f t="shared" si="41"/>
        <v/>
      </c>
      <c r="J249" s="1">
        <f t="shared" si="42"/>
        <v>2533406.651144335</v>
      </c>
      <c r="K249" s="3">
        <f t="shared" si="43"/>
        <v>1793902.6830230532</v>
      </c>
      <c r="L249" t="str">
        <f t="shared" si="39"/>
        <v>No</v>
      </c>
      <c r="M249" t="str">
        <f t="shared" si="44"/>
        <v/>
      </c>
      <c r="N249" s="1">
        <f t="shared" si="45"/>
        <v>2952208.6511443476</v>
      </c>
      <c r="O249" t="str">
        <f t="shared" si="40"/>
        <v>No</v>
      </c>
      <c r="P249" t="str">
        <f t="shared" si="46"/>
        <v/>
      </c>
      <c r="Q249">
        <f t="shared" si="48"/>
        <v>21</v>
      </c>
    </row>
    <row r="250" spans="1:17" x14ac:dyDescent="0.2">
      <c r="B250">
        <f t="shared" si="47"/>
        <v>20</v>
      </c>
      <c r="C250">
        <v>245</v>
      </c>
      <c r="D250" s="1">
        <f>Summary!$C$25</f>
        <v>8347.2363707649274</v>
      </c>
      <c r="E250" s="1">
        <f>Summary!$C$26*(1+Summary!$C$18)^'Time series'!B250</f>
        <v>2480.7108297507907</v>
      </c>
      <c r="F250" s="3">
        <f>(52*Summary!$C$14/12)*((1+Summary!$C$19)^'Time series'!B250)</f>
        <v>14462.019328536659</v>
      </c>
      <c r="G250" s="1">
        <f t="shared" si="37"/>
        <v>-3634.07212802094</v>
      </c>
      <c r="H250" s="4" t="str">
        <f t="shared" si="38"/>
        <v>Yes</v>
      </c>
      <c r="I250" s="4" t="str">
        <f t="shared" si="41"/>
        <v/>
      </c>
      <c r="J250" s="1">
        <f t="shared" si="42"/>
        <v>2544234.5983448508</v>
      </c>
      <c r="K250" s="3">
        <f t="shared" si="43"/>
        <v>1808364.7023515899</v>
      </c>
      <c r="L250" t="str">
        <f t="shared" si="39"/>
        <v>No</v>
      </c>
      <c r="M250" t="str">
        <f t="shared" si="44"/>
        <v/>
      </c>
      <c r="N250" s="1">
        <f t="shared" si="45"/>
        <v>2963036.5983448634</v>
      </c>
      <c r="O250" t="str">
        <f t="shared" si="40"/>
        <v>No</v>
      </c>
      <c r="P250" t="str">
        <f t="shared" si="46"/>
        <v/>
      </c>
      <c r="Q250">
        <f t="shared" si="48"/>
        <v>21</v>
      </c>
    </row>
    <row r="251" spans="1:17" x14ac:dyDescent="0.2">
      <c r="B251">
        <f t="shared" si="47"/>
        <v>20</v>
      </c>
      <c r="C251">
        <v>246</v>
      </c>
      <c r="D251" s="1">
        <f>Summary!$C$25</f>
        <v>8347.2363707649274</v>
      </c>
      <c r="E251" s="1">
        <f>Summary!$C$26*(1+Summary!$C$18)^'Time series'!B251</f>
        <v>2480.7108297507907</v>
      </c>
      <c r="F251" s="3">
        <f>(52*Summary!$C$14/12)*((1+Summary!$C$19)^'Time series'!B251)</f>
        <v>14462.019328536659</v>
      </c>
      <c r="G251" s="1">
        <f t="shared" si="37"/>
        <v>-3634.07212802094</v>
      </c>
      <c r="H251" s="4" t="str">
        <f t="shared" si="38"/>
        <v>Yes</v>
      </c>
      <c r="I251" s="4" t="str">
        <f t="shared" si="41"/>
        <v/>
      </c>
      <c r="J251" s="1">
        <f t="shared" si="42"/>
        <v>2555062.5455453666</v>
      </c>
      <c r="K251" s="3">
        <f t="shared" si="43"/>
        <v>1822826.7216801266</v>
      </c>
      <c r="L251" t="str">
        <f t="shared" si="39"/>
        <v>No</v>
      </c>
      <c r="M251" t="str">
        <f t="shared" si="44"/>
        <v/>
      </c>
      <c r="N251" s="1">
        <f t="shared" si="45"/>
        <v>2973864.5455453792</v>
      </c>
      <c r="O251" t="str">
        <f t="shared" si="40"/>
        <v>No</v>
      </c>
      <c r="P251" t="str">
        <f t="shared" si="46"/>
        <v/>
      </c>
      <c r="Q251">
        <f t="shared" si="48"/>
        <v>21</v>
      </c>
    </row>
    <row r="252" spans="1:17" x14ac:dyDescent="0.2">
      <c r="B252">
        <f t="shared" si="47"/>
        <v>20</v>
      </c>
      <c r="C252">
        <v>247</v>
      </c>
      <c r="D252" s="1">
        <f>Summary!$C$25</f>
        <v>8347.2363707649274</v>
      </c>
      <c r="E252" s="1">
        <f>Summary!$C$26*(1+Summary!$C$18)^'Time series'!B252</f>
        <v>2480.7108297507907</v>
      </c>
      <c r="F252" s="3">
        <f>(52*Summary!$C$14/12)*((1+Summary!$C$19)^'Time series'!B252)</f>
        <v>14462.019328536659</v>
      </c>
      <c r="G252" s="1">
        <f t="shared" si="37"/>
        <v>-3634.07212802094</v>
      </c>
      <c r="H252" s="4" t="str">
        <f t="shared" si="38"/>
        <v>Yes</v>
      </c>
      <c r="I252" s="4" t="str">
        <f t="shared" si="41"/>
        <v/>
      </c>
      <c r="J252" s="1">
        <f t="shared" si="42"/>
        <v>2565890.4927458824</v>
      </c>
      <c r="K252" s="3">
        <f t="shared" si="43"/>
        <v>1837288.7410086633</v>
      </c>
      <c r="L252" t="str">
        <f t="shared" si="39"/>
        <v>No</v>
      </c>
      <c r="M252" t="str">
        <f t="shared" si="44"/>
        <v/>
      </c>
      <c r="N252" s="1">
        <f t="shared" si="45"/>
        <v>2984692.4927458949</v>
      </c>
      <c r="O252" t="str">
        <f t="shared" si="40"/>
        <v>No</v>
      </c>
      <c r="P252" t="str">
        <f t="shared" si="46"/>
        <v/>
      </c>
      <c r="Q252">
        <f t="shared" si="48"/>
        <v>21</v>
      </c>
    </row>
    <row r="253" spans="1:17" x14ac:dyDescent="0.2">
      <c r="B253">
        <f t="shared" si="47"/>
        <v>20</v>
      </c>
      <c r="C253">
        <v>248</v>
      </c>
      <c r="D253" s="1">
        <f>Summary!$C$25</f>
        <v>8347.2363707649274</v>
      </c>
      <c r="E253" s="1">
        <f>Summary!$C$26*(1+Summary!$C$18)^'Time series'!B253</f>
        <v>2480.7108297507907</v>
      </c>
      <c r="F253" s="3">
        <f>(52*Summary!$C$14/12)*((1+Summary!$C$19)^'Time series'!B253)</f>
        <v>14462.019328536659</v>
      </c>
      <c r="G253" s="1">
        <f t="shared" si="37"/>
        <v>-3634.07212802094</v>
      </c>
      <c r="H253" s="4" t="str">
        <f t="shared" si="38"/>
        <v>Yes</v>
      </c>
      <c r="I253" s="4" t="str">
        <f t="shared" si="41"/>
        <v/>
      </c>
      <c r="J253" s="1">
        <f t="shared" si="42"/>
        <v>2576718.4399463981</v>
      </c>
      <c r="K253" s="3">
        <f t="shared" si="43"/>
        <v>1851750.7603372</v>
      </c>
      <c r="L253" t="str">
        <f t="shared" si="39"/>
        <v>No</v>
      </c>
      <c r="M253" t="str">
        <f t="shared" si="44"/>
        <v/>
      </c>
      <c r="N253" s="1">
        <f t="shared" si="45"/>
        <v>2995520.4399464107</v>
      </c>
      <c r="O253" t="str">
        <f t="shared" si="40"/>
        <v>No</v>
      </c>
      <c r="P253" t="str">
        <f t="shared" si="46"/>
        <v/>
      </c>
      <c r="Q253">
        <f t="shared" si="48"/>
        <v>21</v>
      </c>
    </row>
    <row r="254" spans="1:17" x14ac:dyDescent="0.2">
      <c r="B254">
        <f t="shared" si="47"/>
        <v>20</v>
      </c>
      <c r="C254">
        <v>249</v>
      </c>
      <c r="D254" s="1">
        <f>Summary!$C$25</f>
        <v>8347.2363707649274</v>
      </c>
      <c r="E254" s="1">
        <f>Summary!$C$26*(1+Summary!$C$18)^'Time series'!B254</f>
        <v>2480.7108297507907</v>
      </c>
      <c r="F254" s="3">
        <f>(52*Summary!$C$14/12)*((1+Summary!$C$19)^'Time series'!B254)</f>
        <v>14462.019328536659</v>
      </c>
      <c r="G254" s="1">
        <f t="shared" si="37"/>
        <v>-3634.07212802094</v>
      </c>
      <c r="H254" s="4" t="str">
        <f t="shared" si="38"/>
        <v>Yes</v>
      </c>
      <c r="I254" s="4" t="str">
        <f t="shared" si="41"/>
        <v/>
      </c>
      <c r="J254" s="1">
        <f t="shared" si="42"/>
        <v>2587546.3871469139</v>
      </c>
      <c r="K254" s="3">
        <f t="shared" si="43"/>
        <v>1866212.7796657367</v>
      </c>
      <c r="L254" t="str">
        <f t="shared" si="39"/>
        <v>No</v>
      </c>
      <c r="M254" t="str">
        <f t="shared" si="44"/>
        <v/>
      </c>
      <c r="N254" s="1">
        <f t="shared" si="45"/>
        <v>3006348.3871469265</v>
      </c>
      <c r="O254" t="str">
        <f t="shared" si="40"/>
        <v>No</v>
      </c>
      <c r="P254" t="str">
        <f t="shared" si="46"/>
        <v/>
      </c>
      <c r="Q254">
        <f t="shared" si="48"/>
        <v>21</v>
      </c>
    </row>
    <row r="255" spans="1:17" x14ac:dyDescent="0.2">
      <c r="B255">
        <f t="shared" si="47"/>
        <v>20</v>
      </c>
      <c r="C255">
        <v>250</v>
      </c>
      <c r="D255" s="1">
        <f>Summary!$C$25</f>
        <v>8347.2363707649274</v>
      </c>
      <c r="E255" s="1">
        <f>Summary!$C$26*(1+Summary!$C$18)^'Time series'!B255</f>
        <v>2480.7108297507907</v>
      </c>
      <c r="F255" s="3">
        <f>(52*Summary!$C$14/12)*((1+Summary!$C$19)^'Time series'!B255)</f>
        <v>14462.019328536659</v>
      </c>
      <c r="G255" s="1">
        <f t="shared" si="37"/>
        <v>-3634.07212802094</v>
      </c>
      <c r="H255" s="4" t="str">
        <f t="shared" si="38"/>
        <v>Yes</v>
      </c>
      <c r="I255" s="4" t="str">
        <f t="shared" si="41"/>
        <v/>
      </c>
      <c r="J255" s="1">
        <f t="shared" si="42"/>
        <v>2598374.3343474297</v>
      </c>
      <c r="K255" s="3">
        <f t="shared" si="43"/>
        <v>1880674.7989942734</v>
      </c>
      <c r="L255" t="str">
        <f t="shared" si="39"/>
        <v>No</v>
      </c>
      <c r="M255" t="str">
        <f t="shared" si="44"/>
        <v/>
      </c>
      <c r="N255" s="1">
        <f t="shared" si="45"/>
        <v>3017176.3343474423</v>
      </c>
      <c r="O255" t="str">
        <f t="shared" si="40"/>
        <v>No</v>
      </c>
      <c r="P255" t="str">
        <f t="shared" si="46"/>
        <v/>
      </c>
      <c r="Q255">
        <f t="shared" si="48"/>
        <v>21</v>
      </c>
    </row>
    <row r="256" spans="1:17" x14ac:dyDescent="0.2">
      <c r="B256">
        <f t="shared" si="47"/>
        <v>20</v>
      </c>
      <c r="C256">
        <v>251</v>
      </c>
      <c r="D256" s="1">
        <f>Summary!$C$25</f>
        <v>8347.2363707649274</v>
      </c>
      <c r="E256" s="1">
        <f>Summary!$C$26*(1+Summary!$C$18)^'Time series'!B256</f>
        <v>2480.7108297507907</v>
      </c>
      <c r="F256" s="3">
        <f>(52*Summary!$C$14/12)*((1+Summary!$C$19)^'Time series'!B256)</f>
        <v>14462.019328536659</v>
      </c>
      <c r="G256" s="1">
        <f t="shared" si="37"/>
        <v>-3634.07212802094</v>
      </c>
      <c r="H256" s="4" t="str">
        <f t="shared" si="38"/>
        <v>Yes</v>
      </c>
      <c r="I256" s="4" t="str">
        <f t="shared" si="41"/>
        <v/>
      </c>
      <c r="J256" s="1">
        <f t="shared" si="42"/>
        <v>2609202.2815479455</v>
      </c>
      <c r="K256" s="3">
        <f t="shared" si="43"/>
        <v>1895136.8183228101</v>
      </c>
      <c r="L256" t="str">
        <f t="shared" si="39"/>
        <v>No</v>
      </c>
      <c r="M256" t="str">
        <f t="shared" si="44"/>
        <v/>
      </c>
      <c r="N256" s="1">
        <f t="shared" si="45"/>
        <v>3028004.281547958</v>
      </c>
      <c r="O256" t="str">
        <f t="shared" si="40"/>
        <v>No</v>
      </c>
      <c r="P256" t="str">
        <f t="shared" si="46"/>
        <v/>
      </c>
      <c r="Q256">
        <f t="shared" si="48"/>
        <v>21</v>
      </c>
    </row>
    <row r="257" spans="1:17" x14ac:dyDescent="0.2">
      <c r="B257">
        <f t="shared" si="47"/>
        <v>20</v>
      </c>
      <c r="C257">
        <v>252</v>
      </c>
      <c r="D257" s="1">
        <f>Summary!$C$25</f>
        <v>8347.2363707649274</v>
      </c>
      <c r="E257" s="1">
        <f>Summary!$C$26*(1+Summary!$C$18)^'Time series'!B257</f>
        <v>2480.7108297507907</v>
      </c>
      <c r="F257" s="3">
        <f>(52*Summary!$C$14/12)*((1+Summary!$C$19)^'Time series'!B257)</f>
        <v>14462.019328536659</v>
      </c>
      <c r="G257" s="1">
        <f t="shared" si="37"/>
        <v>-3634.07212802094</v>
      </c>
      <c r="H257" s="4" t="str">
        <f t="shared" si="38"/>
        <v>Yes</v>
      </c>
      <c r="I257" s="4" t="str">
        <f t="shared" si="41"/>
        <v/>
      </c>
      <c r="J257" s="1">
        <f t="shared" si="42"/>
        <v>2620030.2287484612</v>
      </c>
      <c r="K257" s="3">
        <f t="shared" si="43"/>
        <v>1909598.8376513468</v>
      </c>
      <c r="L257" t="str">
        <f t="shared" si="39"/>
        <v>No</v>
      </c>
      <c r="M257" t="str">
        <f t="shared" si="44"/>
        <v/>
      </c>
      <c r="N257" s="1">
        <f t="shared" si="45"/>
        <v>3038832.2287484738</v>
      </c>
      <c r="O257" t="str">
        <f t="shared" si="40"/>
        <v>No</v>
      </c>
      <c r="P257" t="str">
        <f t="shared" si="46"/>
        <v/>
      </c>
      <c r="Q257">
        <f t="shared" si="48"/>
        <v>21</v>
      </c>
    </row>
    <row r="258" spans="1:17" x14ac:dyDescent="0.2">
      <c r="A258">
        <f>B258+1</f>
        <v>22</v>
      </c>
      <c r="B258">
        <f t="shared" si="47"/>
        <v>21</v>
      </c>
      <c r="C258">
        <v>253</v>
      </c>
      <c r="D258" s="1">
        <f>Summary!$C$25</f>
        <v>8347.2363707649274</v>
      </c>
      <c r="E258" s="1">
        <f>Summary!$C$26*(1+Summary!$C$18)^'Time series'!B258</f>
        <v>2530.3250463458062</v>
      </c>
      <c r="F258" s="3">
        <f>(52*Summary!$C$14/12)*((1+Summary!$C$19)^'Time series'!B258)</f>
        <v>15582.825826498249</v>
      </c>
      <c r="G258" s="1">
        <f t="shared" si="37"/>
        <v>-4705.2644093875151</v>
      </c>
      <c r="H258" s="4" t="str">
        <f t="shared" si="38"/>
        <v>Yes</v>
      </c>
      <c r="I258" s="4" t="str">
        <f t="shared" si="41"/>
        <v/>
      </c>
      <c r="J258" s="1">
        <f t="shared" si="42"/>
        <v>2630907.790165572</v>
      </c>
      <c r="K258" s="3">
        <f t="shared" si="43"/>
        <v>1925181.663477845</v>
      </c>
      <c r="L258" t="str">
        <f t="shared" si="39"/>
        <v>No</v>
      </c>
      <c r="M258" t="str">
        <f t="shared" si="44"/>
        <v/>
      </c>
      <c r="N258" s="1">
        <f t="shared" si="45"/>
        <v>3049709.7901655845</v>
      </c>
      <c r="O258" t="str">
        <f t="shared" si="40"/>
        <v>No</v>
      </c>
      <c r="P258" t="str">
        <f t="shared" si="46"/>
        <v/>
      </c>
      <c r="Q258">
        <f t="shared" si="48"/>
        <v>22</v>
      </c>
    </row>
    <row r="259" spans="1:17" x14ac:dyDescent="0.2">
      <c r="B259">
        <f t="shared" si="47"/>
        <v>21</v>
      </c>
      <c r="C259">
        <v>254</v>
      </c>
      <c r="D259" s="1">
        <f>Summary!$C$25</f>
        <v>8347.2363707649274</v>
      </c>
      <c r="E259" s="1">
        <f>Summary!$C$26*(1+Summary!$C$18)^'Time series'!B259</f>
        <v>2530.3250463458062</v>
      </c>
      <c r="F259" s="3">
        <f>(52*Summary!$C$14/12)*((1+Summary!$C$19)^'Time series'!B259)</f>
        <v>15582.825826498249</v>
      </c>
      <c r="G259" s="1">
        <f t="shared" si="37"/>
        <v>-4705.2644093875151</v>
      </c>
      <c r="H259" s="4" t="str">
        <f t="shared" si="38"/>
        <v>Yes</v>
      </c>
      <c r="I259" s="4" t="str">
        <f t="shared" si="41"/>
        <v/>
      </c>
      <c r="J259" s="1">
        <f t="shared" si="42"/>
        <v>2641785.3515826827</v>
      </c>
      <c r="K259" s="3">
        <f t="shared" si="43"/>
        <v>1940764.4893043432</v>
      </c>
      <c r="L259" t="str">
        <f t="shared" si="39"/>
        <v>No</v>
      </c>
      <c r="M259" t="str">
        <f t="shared" si="44"/>
        <v/>
      </c>
      <c r="N259" s="1">
        <f t="shared" si="45"/>
        <v>3060587.3515826953</v>
      </c>
      <c r="O259" t="str">
        <f t="shared" si="40"/>
        <v>No</v>
      </c>
      <c r="P259" t="str">
        <f t="shared" si="46"/>
        <v/>
      </c>
      <c r="Q259">
        <f t="shared" si="48"/>
        <v>22</v>
      </c>
    </row>
    <row r="260" spans="1:17" x14ac:dyDescent="0.2">
      <c r="B260">
        <f t="shared" si="47"/>
        <v>21</v>
      </c>
      <c r="C260">
        <v>255</v>
      </c>
      <c r="D260" s="1">
        <f>Summary!$C$25</f>
        <v>8347.2363707649274</v>
      </c>
      <c r="E260" s="1">
        <f>Summary!$C$26*(1+Summary!$C$18)^'Time series'!B260</f>
        <v>2530.3250463458062</v>
      </c>
      <c r="F260" s="3">
        <f>(52*Summary!$C$14/12)*((1+Summary!$C$19)^'Time series'!B260)</f>
        <v>15582.825826498249</v>
      </c>
      <c r="G260" s="1">
        <f t="shared" si="37"/>
        <v>-4705.2644093875151</v>
      </c>
      <c r="H260" s="4" t="str">
        <f t="shared" si="38"/>
        <v>Yes</v>
      </c>
      <c r="I260" s="4" t="str">
        <f t="shared" si="41"/>
        <v/>
      </c>
      <c r="J260" s="1">
        <f t="shared" si="42"/>
        <v>2652662.9129997934</v>
      </c>
      <c r="K260" s="3">
        <f t="shared" si="43"/>
        <v>1956347.3151308415</v>
      </c>
      <c r="L260" t="str">
        <f t="shared" si="39"/>
        <v>No</v>
      </c>
      <c r="M260" t="str">
        <f t="shared" si="44"/>
        <v/>
      </c>
      <c r="N260" s="1">
        <f t="shared" si="45"/>
        <v>3071464.912999806</v>
      </c>
      <c r="O260" t="str">
        <f t="shared" si="40"/>
        <v>No</v>
      </c>
      <c r="P260" t="str">
        <f t="shared" si="46"/>
        <v/>
      </c>
      <c r="Q260">
        <f t="shared" si="48"/>
        <v>22</v>
      </c>
    </row>
    <row r="261" spans="1:17" x14ac:dyDescent="0.2">
      <c r="B261">
        <f t="shared" si="47"/>
        <v>21</v>
      </c>
      <c r="C261">
        <v>256</v>
      </c>
      <c r="D261" s="1">
        <f>Summary!$C$25</f>
        <v>8347.2363707649274</v>
      </c>
      <c r="E261" s="1">
        <f>Summary!$C$26*(1+Summary!$C$18)^'Time series'!B261</f>
        <v>2530.3250463458062</v>
      </c>
      <c r="F261" s="3">
        <f>(52*Summary!$C$14/12)*((1+Summary!$C$19)^'Time series'!B261)</f>
        <v>15582.825826498249</v>
      </c>
      <c r="G261" s="1">
        <f t="shared" si="37"/>
        <v>-4705.2644093875151</v>
      </c>
      <c r="H261" s="4" t="str">
        <f t="shared" si="38"/>
        <v>Yes</v>
      </c>
      <c r="I261" s="4" t="str">
        <f t="shared" si="41"/>
        <v/>
      </c>
      <c r="J261" s="1">
        <f t="shared" si="42"/>
        <v>2663540.4744169042</v>
      </c>
      <c r="K261" s="3">
        <f t="shared" si="43"/>
        <v>1971930.1409573397</v>
      </c>
      <c r="L261" t="str">
        <f t="shared" si="39"/>
        <v>No</v>
      </c>
      <c r="M261" t="str">
        <f t="shared" si="44"/>
        <v/>
      </c>
      <c r="N261" s="1">
        <f t="shared" si="45"/>
        <v>3082342.4744169167</v>
      </c>
      <c r="O261" t="str">
        <f t="shared" si="40"/>
        <v>No</v>
      </c>
      <c r="P261" t="str">
        <f t="shared" si="46"/>
        <v/>
      </c>
      <c r="Q261">
        <f t="shared" si="48"/>
        <v>22</v>
      </c>
    </row>
    <row r="262" spans="1:17" x14ac:dyDescent="0.2">
      <c r="B262">
        <f t="shared" si="47"/>
        <v>21</v>
      </c>
      <c r="C262">
        <v>257</v>
      </c>
      <c r="D262" s="1">
        <f>Summary!$C$25</f>
        <v>8347.2363707649274</v>
      </c>
      <c r="E262" s="1">
        <f>Summary!$C$26*(1+Summary!$C$18)^'Time series'!B262</f>
        <v>2530.3250463458062</v>
      </c>
      <c r="F262" s="3">
        <f>(52*Summary!$C$14/12)*((1+Summary!$C$19)^'Time series'!B262)</f>
        <v>15582.825826498249</v>
      </c>
      <c r="G262" s="1">
        <f t="shared" si="37"/>
        <v>-4705.2644093875151</v>
      </c>
      <c r="H262" s="4" t="str">
        <f t="shared" si="38"/>
        <v>Yes</v>
      </c>
      <c r="I262" s="4" t="str">
        <f t="shared" si="41"/>
        <v/>
      </c>
      <c r="J262" s="1">
        <f t="shared" si="42"/>
        <v>2674418.0358340149</v>
      </c>
      <c r="K262" s="3">
        <f t="shared" si="43"/>
        <v>1987512.9667838379</v>
      </c>
      <c r="L262" t="str">
        <f t="shared" si="39"/>
        <v>No</v>
      </c>
      <c r="M262" t="str">
        <f t="shared" si="44"/>
        <v/>
      </c>
      <c r="N262" s="1">
        <f t="shared" si="45"/>
        <v>3093220.0358340275</v>
      </c>
      <c r="O262" t="str">
        <f t="shared" si="40"/>
        <v>No</v>
      </c>
      <c r="P262" t="str">
        <f t="shared" si="46"/>
        <v/>
      </c>
      <c r="Q262">
        <f t="shared" si="48"/>
        <v>22</v>
      </c>
    </row>
    <row r="263" spans="1:17" x14ac:dyDescent="0.2">
      <c r="B263">
        <f t="shared" si="47"/>
        <v>21</v>
      </c>
      <c r="C263">
        <v>258</v>
      </c>
      <c r="D263" s="1">
        <f>Summary!$C$25</f>
        <v>8347.2363707649274</v>
      </c>
      <c r="E263" s="1">
        <f>Summary!$C$26*(1+Summary!$C$18)^'Time series'!B263</f>
        <v>2530.3250463458062</v>
      </c>
      <c r="F263" s="3">
        <f>(52*Summary!$C$14/12)*((1+Summary!$C$19)^'Time series'!B263)</f>
        <v>15582.825826498249</v>
      </c>
      <c r="G263" s="1">
        <f t="shared" ref="G263:G326" si="49">D263+E263-F263</f>
        <v>-4705.2644093875151</v>
      </c>
      <c r="H263" s="4" t="str">
        <f t="shared" ref="H263:H326" si="50">IF(G263&gt;0,"No","Yes")</f>
        <v>Yes</v>
      </c>
      <c r="I263" s="4" t="str">
        <f t="shared" si="41"/>
        <v/>
      </c>
      <c r="J263" s="1">
        <f t="shared" si="42"/>
        <v>2685295.5972511256</v>
      </c>
      <c r="K263" s="3">
        <f t="shared" si="43"/>
        <v>2003095.7926103361</v>
      </c>
      <c r="L263" t="str">
        <f t="shared" ref="L263:L326" si="51">IF(K263&lt;J263,"No","Yes")</f>
        <v>No</v>
      </c>
      <c r="M263" t="str">
        <f t="shared" si="44"/>
        <v/>
      </c>
      <c r="N263" s="1">
        <f t="shared" si="45"/>
        <v>3104097.5972511382</v>
      </c>
      <c r="O263" t="str">
        <f t="shared" ref="O263:O326" si="52">IF(K263&lt;N263,"No","Yes")</f>
        <v>No</v>
      </c>
      <c r="P263" t="str">
        <f t="shared" si="46"/>
        <v/>
      </c>
      <c r="Q263">
        <f t="shared" si="48"/>
        <v>22</v>
      </c>
    </row>
    <row r="264" spans="1:17" x14ac:dyDescent="0.2">
      <c r="B264">
        <f t="shared" si="47"/>
        <v>21</v>
      </c>
      <c r="C264">
        <v>259</v>
      </c>
      <c r="D264" s="1">
        <f>Summary!$C$25</f>
        <v>8347.2363707649274</v>
      </c>
      <c r="E264" s="1">
        <f>Summary!$C$26*(1+Summary!$C$18)^'Time series'!B264</f>
        <v>2530.3250463458062</v>
      </c>
      <c r="F264" s="3">
        <f>(52*Summary!$C$14/12)*((1+Summary!$C$19)^'Time series'!B264)</f>
        <v>15582.825826498249</v>
      </c>
      <c r="G264" s="1">
        <f t="shared" si="49"/>
        <v>-4705.2644093875151</v>
      </c>
      <c r="H264" s="4" t="str">
        <f t="shared" si="50"/>
        <v>Yes</v>
      </c>
      <c r="I264" s="4" t="str">
        <f t="shared" ref="I264:I327" si="53">IF($H$6="Yes","",IF(H264=H263,"",1))</f>
        <v/>
      </c>
      <c r="J264" s="1">
        <f t="shared" ref="J264:J327" si="54">J263+D264+E264</f>
        <v>2696173.1586682363</v>
      </c>
      <c r="K264" s="3">
        <f t="shared" ref="K264:K327" si="55">K263+F264</f>
        <v>2018678.6184368343</v>
      </c>
      <c r="L264" t="str">
        <f t="shared" si="51"/>
        <v>No</v>
      </c>
      <c r="M264" t="str">
        <f t="shared" ref="M264:M327" si="56">IF($L$6="Yes","",IF(L264=L263,"",1))</f>
        <v/>
      </c>
      <c r="N264" s="1">
        <f t="shared" ref="N264:N327" si="57">N263+D264+E264</f>
        <v>3114975.1586682489</v>
      </c>
      <c r="O264" t="str">
        <f t="shared" si="52"/>
        <v>No</v>
      </c>
      <c r="P264" t="str">
        <f t="shared" ref="P264:P327" si="58">IF($O$6="Yes","",IF(O264=O263,"",1))</f>
        <v/>
      </c>
      <c r="Q264">
        <f t="shared" si="48"/>
        <v>22</v>
      </c>
    </row>
    <row r="265" spans="1:17" x14ac:dyDescent="0.2">
      <c r="B265">
        <f t="shared" si="47"/>
        <v>21</v>
      </c>
      <c r="C265">
        <v>260</v>
      </c>
      <c r="D265" s="1">
        <f>Summary!$C$25</f>
        <v>8347.2363707649274</v>
      </c>
      <c r="E265" s="1">
        <f>Summary!$C$26*(1+Summary!$C$18)^'Time series'!B265</f>
        <v>2530.3250463458062</v>
      </c>
      <c r="F265" s="3">
        <f>(52*Summary!$C$14/12)*((1+Summary!$C$19)^'Time series'!B265)</f>
        <v>15582.825826498249</v>
      </c>
      <c r="G265" s="1">
        <f t="shared" si="49"/>
        <v>-4705.2644093875151</v>
      </c>
      <c r="H265" s="4" t="str">
        <f t="shared" si="50"/>
        <v>Yes</v>
      </c>
      <c r="I265" s="4" t="str">
        <f t="shared" si="53"/>
        <v/>
      </c>
      <c r="J265" s="1">
        <f t="shared" si="54"/>
        <v>2707050.7200853471</v>
      </c>
      <c r="K265" s="3">
        <f t="shared" si="55"/>
        <v>2034261.4442633325</v>
      </c>
      <c r="L265" t="str">
        <f t="shared" si="51"/>
        <v>No</v>
      </c>
      <c r="M265" t="str">
        <f t="shared" si="56"/>
        <v/>
      </c>
      <c r="N265" s="1">
        <f t="shared" si="57"/>
        <v>3125852.7200853596</v>
      </c>
      <c r="O265" t="str">
        <f t="shared" si="52"/>
        <v>No</v>
      </c>
      <c r="P265" t="str">
        <f t="shared" si="58"/>
        <v/>
      </c>
      <c r="Q265">
        <f t="shared" si="48"/>
        <v>22</v>
      </c>
    </row>
    <row r="266" spans="1:17" x14ac:dyDescent="0.2">
      <c r="B266">
        <f t="shared" si="47"/>
        <v>21</v>
      </c>
      <c r="C266">
        <v>261</v>
      </c>
      <c r="D266" s="1">
        <f>Summary!$C$25</f>
        <v>8347.2363707649274</v>
      </c>
      <c r="E266" s="1">
        <f>Summary!$C$26*(1+Summary!$C$18)^'Time series'!B266</f>
        <v>2530.3250463458062</v>
      </c>
      <c r="F266" s="3">
        <f>(52*Summary!$C$14/12)*((1+Summary!$C$19)^'Time series'!B266)</f>
        <v>15582.825826498249</v>
      </c>
      <c r="G266" s="1">
        <f t="shared" si="49"/>
        <v>-4705.2644093875151</v>
      </c>
      <c r="H266" s="4" t="str">
        <f t="shared" si="50"/>
        <v>Yes</v>
      </c>
      <c r="I266" s="4" t="str">
        <f t="shared" si="53"/>
        <v/>
      </c>
      <c r="J266" s="1">
        <f t="shared" si="54"/>
        <v>2717928.2815024578</v>
      </c>
      <c r="K266" s="3">
        <f t="shared" si="55"/>
        <v>2049844.2700898307</v>
      </c>
      <c r="L266" t="str">
        <f t="shared" si="51"/>
        <v>No</v>
      </c>
      <c r="M266" t="str">
        <f t="shared" si="56"/>
        <v/>
      </c>
      <c r="N266" s="1">
        <f t="shared" si="57"/>
        <v>3136730.2815024704</v>
      </c>
      <c r="O266" t="str">
        <f t="shared" si="52"/>
        <v>No</v>
      </c>
      <c r="P266" t="str">
        <f t="shared" si="58"/>
        <v/>
      </c>
      <c r="Q266">
        <f t="shared" si="48"/>
        <v>22</v>
      </c>
    </row>
    <row r="267" spans="1:17" x14ac:dyDescent="0.2">
      <c r="B267">
        <f t="shared" si="47"/>
        <v>21</v>
      </c>
      <c r="C267">
        <v>262</v>
      </c>
      <c r="D267" s="1">
        <f>Summary!$C$25</f>
        <v>8347.2363707649274</v>
      </c>
      <c r="E267" s="1">
        <f>Summary!$C$26*(1+Summary!$C$18)^'Time series'!B267</f>
        <v>2530.3250463458062</v>
      </c>
      <c r="F267" s="3">
        <f>(52*Summary!$C$14/12)*((1+Summary!$C$19)^'Time series'!B267)</f>
        <v>15582.825826498249</v>
      </c>
      <c r="G267" s="1">
        <f t="shared" si="49"/>
        <v>-4705.2644093875151</v>
      </c>
      <c r="H267" s="4" t="str">
        <f t="shared" si="50"/>
        <v>Yes</v>
      </c>
      <c r="I267" s="4" t="str">
        <f t="shared" si="53"/>
        <v/>
      </c>
      <c r="J267" s="1">
        <f t="shared" si="54"/>
        <v>2728805.8429195685</v>
      </c>
      <c r="K267" s="3">
        <f t="shared" si="55"/>
        <v>2065427.095916329</v>
      </c>
      <c r="L267" t="str">
        <f t="shared" si="51"/>
        <v>No</v>
      </c>
      <c r="M267" t="str">
        <f t="shared" si="56"/>
        <v/>
      </c>
      <c r="N267" s="1">
        <f t="shared" si="57"/>
        <v>3147607.8429195811</v>
      </c>
      <c r="O267" t="str">
        <f t="shared" si="52"/>
        <v>No</v>
      </c>
      <c r="P267" t="str">
        <f t="shared" si="58"/>
        <v/>
      </c>
      <c r="Q267">
        <f t="shared" si="48"/>
        <v>22</v>
      </c>
    </row>
    <row r="268" spans="1:17" x14ac:dyDescent="0.2">
      <c r="B268">
        <f t="shared" si="47"/>
        <v>21</v>
      </c>
      <c r="C268">
        <v>263</v>
      </c>
      <c r="D268" s="1">
        <f>Summary!$C$25</f>
        <v>8347.2363707649274</v>
      </c>
      <c r="E268" s="1">
        <f>Summary!$C$26*(1+Summary!$C$18)^'Time series'!B268</f>
        <v>2530.3250463458062</v>
      </c>
      <c r="F268" s="3">
        <f>(52*Summary!$C$14/12)*((1+Summary!$C$19)^'Time series'!B268)</f>
        <v>15582.825826498249</v>
      </c>
      <c r="G268" s="1">
        <f t="shared" si="49"/>
        <v>-4705.2644093875151</v>
      </c>
      <c r="H268" s="4" t="str">
        <f t="shared" si="50"/>
        <v>Yes</v>
      </c>
      <c r="I268" s="4" t="str">
        <f t="shared" si="53"/>
        <v/>
      </c>
      <c r="J268" s="1">
        <f t="shared" si="54"/>
        <v>2739683.4043366793</v>
      </c>
      <c r="K268" s="3">
        <f t="shared" si="55"/>
        <v>2081009.9217428272</v>
      </c>
      <c r="L268" t="str">
        <f t="shared" si="51"/>
        <v>No</v>
      </c>
      <c r="M268" t="str">
        <f t="shared" si="56"/>
        <v/>
      </c>
      <c r="N268" s="1">
        <f t="shared" si="57"/>
        <v>3158485.4043366918</v>
      </c>
      <c r="O268" t="str">
        <f t="shared" si="52"/>
        <v>No</v>
      </c>
      <c r="P268" t="str">
        <f t="shared" si="58"/>
        <v/>
      </c>
      <c r="Q268">
        <f t="shared" si="48"/>
        <v>22</v>
      </c>
    </row>
    <row r="269" spans="1:17" x14ac:dyDescent="0.2">
      <c r="B269">
        <f t="shared" si="47"/>
        <v>21</v>
      </c>
      <c r="C269">
        <v>264</v>
      </c>
      <c r="D269" s="1">
        <f>Summary!$C$25</f>
        <v>8347.2363707649274</v>
      </c>
      <c r="E269" s="1">
        <f>Summary!$C$26*(1+Summary!$C$18)^'Time series'!B269</f>
        <v>2530.3250463458062</v>
      </c>
      <c r="F269" s="3">
        <f>(52*Summary!$C$14/12)*((1+Summary!$C$19)^'Time series'!B269)</f>
        <v>15582.825826498249</v>
      </c>
      <c r="G269" s="1">
        <f t="shared" si="49"/>
        <v>-4705.2644093875151</v>
      </c>
      <c r="H269" s="4" t="str">
        <f t="shared" si="50"/>
        <v>Yes</v>
      </c>
      <c r="I269" s="4" t="str">
        <f t="shared" si="53"/>
        <v/>
      </c>
      <c r="J269" s="1">
        <f t="shared" si="54"/>
        <v>2750560.96575379</v>
      </c>
      <c r="K269" s="3">
        <f t="shared" si="55"/>
        <v>2096592.7475693254</v>
      </c>
      <c r="L269" t="str">
        <f t="shared" si="51"/>
        <v>No</v>
      </c>
      <c r="M269" t="str">
        <f t="shared" si="56"/>
        <v/>
      </c>
      <c r="N269" s="1">
        <f t="shared" si="57"/>
        <v>3169362.9657538026</v>
      </c>
      <c r="O269" t="str">
        <f t="shared" si="52"/>
        <v>No</v>
      </c>
      <c r="P269" t="str">
        <f t="shared" si="58"/>
        <v/>
      </c>
      <c r="Q269">
        <f t="shared" si="48"/>
        <v>22</v>
      </c>
    </row>
    <row r="270" spans="1:17" x14ac:dyDescent="0.2">
      <c r="A270">
        <f>B270+1</f>
        <v>23</v>
      </c>
      <c r="B270">
        <f t="shared" si="47"/>
        <v>22</v>
      </c>
      <c r="C270">
        <v>265</v>
      </c>
      <c r="D270" s="1">
        <f>Summary!$C$25</f>
        <v>8347.2363707649274</v>
      </c>
      <c r="E270" s="1">
        <f>Summary!$C$26*(1+Summary!$C$18)^'Time series'!B270</f>
        <v>2580.9315472727226</v>
      </c>
      <c r="F270" s="3">
        <f>(52*Summary!$C$14/12)*((1+Summary!$C$19)^'Time series'!B270)</f>
        <v>16790.494828051862</v>
      </c>
      <c r="G270" s="1">
        <f t="shared" si="49"/>
        <v>-5862.3269100142115</v>
      </c>
      <c r="H270" s="4" t="str">
        <f t="shared" si="50"/>
        <v>Yes</v>
      </c>
      <c r="I270" s="4" t="str">
        <f t="shared" si="53"/>
        <v/>
      </c>
      <c r="J270" s="1">
        <f t="shared" si="54"/>
        <v>2761489.1336718281</v>
      </c>
      <c r="K270" s="3">
        <f t="shared" si="55"/>
        <v>2113383.2423973773</v>
      </c>
      <c r="L270" t="str">
        <f t="shared" si="51"/>
        <v>No</v>
      </c>
      <c r="M270" t="str">
        <f t="shared" si="56"/>
        <v/>
      </c>
      <c r="N270" s="1">
        <f t="shared" si="57"/>
        <v>3180291.1336718407</v>
      </c>
      <c r="O270" t="str">
        <f t="shared" si="52"/>
        <v>No</v>
      </c>
      <c r="P270" t="str">
        <f t="shared" si="58"/>
        <v/>
      </c>
      <c r="Q270">
        <f t="shared" si="48"/>
        <v>23</v>
      </c>
    </row>
    <row r="271" spans="1:17" x14ac:dyDescent="0.2">
      <c r="B271">
        <f t="shared" si="47"/>
        <v>22</v>
      </c>
      <c r="C271">
        <v>266</v>
      </c>
      <c r="D271" s="1">
        <f>Summary!$C$25</f>
        <v>8347.2363707649274</v>
      </c>
      <c r="E271" s="1">
        <f>Summary!$C$26*(1+Summary!$C$18)^'Time series'!B271</f>
        <v>2580.9315472727226</v>
      </c>
      <c r="F271" s="3">
        <f>(52*Summary!$C$14/12)*((1+Summary!$C$19)^'Time series'!B271)</f>
        <v>16790.494828051862</v>
      </c>
      <c r="G271" s="1">
        <f t="shared" si="49"/>
        <v>-5862.3269100142115</v>
      </c>
      <c r="H271" s="4" t="str">
        <f t="shared" si="50"/>
        <v>Yes</v>
      </c>
      <c r="I271" s="4" t="str">
        <f t="shared" si="53"/>
        <v/>
      </c>
      <c r="J271" s="1">
        <f t="shared" si="54"/>
        <v>2772417.3015898662</v>
      </c>
      <c r="K271" s="3">
        <f t="shared" si="55"/>
        <v>2130173.7372254292</v>
      </c>
      <c r="L271" t="str">
        <f t="shared" si="51"/>
        <v>No</v>
      </c>
      <c r="M271" t="str">
        <f t="shared" si="56"/>
        <v/>
      </c>
      <c r="N271" s="1">
        <f t="shared" si="57"/>
        <v>3191219.3015898787</v>
      </c>
      <c r="O271" t="str">
        <f t="shared" si="52"/>
        <v>No</v>
      </c>
      <c r="P271" t="str">
        <f t="shared" si="58"/>
        <v/>
      </c>
      <c r="Q271">
        <f t="shared" si="48"/>
        <v>23</v>
      </c>
    </row>
    <row r="272" spans="1:17" x14ac:dyDescent="0.2">
      <c r="B272">
        <f t="shared" si="47"/>
        <v>22</v>
      </c>
      <c r="C272">
        <v>267</v>
      </c>
      <c r="D272" s="1">
        <f>Summary!$C$25</f>
        <v>8347.2363707649274</v>
      </c>
      <c r="E272" s="1">
        <f>Summary!$C$26*(1+Summary!$C$18)^'Time series'!B272</f>
        <v>2580.9315472727226</v>
      </c>
      <c r="F272" s="3">
        <f>(52*Summary!$C$14/12)*((1+Summary!$C$19)^'Time series'!B272)</f>
        <v>16790.494828051862</v>
      </c>
      <c r="G272" s="1">
        <f t="shared" si="49"/>
        <v>-5862.3269100142115</v>
      </c>
      <c r="H272" s="4" t="str">
        <f t="shared" si="50"/>
        <v>Yes</v>
      </c>
      <c r="I272" s="4" t="str">
        <f t="shared" si="53"/>
        <v/>
      </c>
      <c r="J272" s="1">
        <f t="shared" si="54"/>
        <v>2783345.4695079043</v>
      </c>
      <c r="K272" s="3">
        <f t="shared" si="55"/>
        <v>2146964.232053481</v>
      </c>
      <c r="L272" t="str">
        <f t="shared" si="51"/>
        <v>No</v>
      </c>
      <c r="M272" t="str">
        <f t="shared" si="56"/>
        <v/>
      </c>
      <c r="N272" s="1">
        <f t="shared" si="57"/>
        <v>3202147.4695079168</v>
      </c>
      <c r="O272" t="str">
        <f t="shared" si="52"/>
        <v>No</v>
      </c>
      <c r="P272" t="str">
        <f t="shared" si="58"/>
        <v/>
      </c>
      <c r="Q272">
        <f t="shared" si="48"/>
        <v>23</v>
      </c>
    </row>
    <row r="273" spans="1:17" x14ac:dyDescent="0.2">
      <c r="B273">
        <f t="shared" si="47"/>
        <v>22</v>
      </c>
      <c r="C273">
        <v>268</v>
      </c>
      <c r="D273" s="1">
        <f>Summary!$C$25</f>
        <v>8347.2363707649274</v>
      </c>
      <c r="E273" s="1">
        <f>Summary!$C$26*(1+Summary!$C$18)^'Time series'!B273</f>
        <v>2580.9315472727226</v>
      </c>
      <c r="F273" s="3">
        <f>(52*Summary!$C$14/12)*((1+Summary!$C$19)^'Time series'!B273)</f>
        <v>16790.494828051862</v>
      </c>
      <c r="G273" s="1">
        <f t="shared" si="49"/>
        <v>-5862.3269100142115</v>
      </c>
      <c r="H273" s="4" t="str">
        <f t="shared" si="50"/>
        <v>Yes</v>
      </c>
      <c r="I273" s="4" t="str">
        <f t="shared" si="53"/>
        <v/>
      </c>
      <c r="J273" s="1">
        <f t="shared" si="54"/>
        <v>2794273.6374259423</v>
      </c>
      <c r="K273" s="3">
        <f t="shared" si="55"/>
        <v>2163754.7268815329</v>
      </c>
      <c r="L273" t="str">
        <f t="shared" si="51"/>
        <v>No</v>
      </c>
      <c r="M273" t="str">
        <f t="shared" si="56"/>
        <v/>
      </c>
      <c r="N273" s="1">
        <f t="shared" si="57"/>
        <v>3213075.6374259549</v>
      </c>
      <c r="O273" t="str">
        <f t="shared" si="52"/>
        <v>No</v>
      </c>
      <c r="P273" t="str">
        <f t="shared" si="58"/>
        <v/>
      </c>
      <c r="Q273">
        <f t="shared" si="48"/>
        <v>23</v>
      </c>
    </row>
    <row r="274" spans="1:17" x14ac:dyDescent="0.2">
      <c r="B274">
        <f t="shared" si="47"/>
        <v>22</v>
      </c>
      <c r="C274">
        <v>269</v>
      </c>
      <c r="D274" s="1">
        <f>Summary!$C$25</f>
        <v>8347.2363707649274</v>
      </c>
      <c r="E274" s="1">
        <f>Summary!$C$26*(1+Summary!$C$18)^'Time series'!B274</f>
        <v>2580.9315472727226</v>
      </c>
      <c r="F274" s="3">
        <f>(52*Summary!$C$14/12)*((1+Summary!$C$19)^'Time series'!B274)</f>
        <v>16790.494828051862</v>
      </c>
      <c r="G274" s="1">
        <f t="shared" si="49"/>
        <v>-5862.3269100142115</v>
      </c>
      <c r="H274" s="4" t="str">
        <f t="shared" si="50"/>
        <v>Yes</v>
      </c>
      <c r="I274" s="4" t="str">
        <f t="shared" si="53"/>
        <v/>
      </c>
      <c r="J274" s="1">
        <f t="shared" si="54"/>
        <v>2805201.8053439804</v>
      </c>
      <c r="K274" s="3">
        <f t="shared" si="55"/>
        <v>2180545.2217095848</v>
      </c>
      <c r="L274" t="str">
        <f t="shared" si="51"/>
        <v>No</v>
      </c>
      <c r="M274" t="str">
        <f t="shared" si="56"/>
        <v/>
      </c>
      <c r="N274" s="1">
        <f t="shared" si="57"/>
        <v>3224003.805343993</v>
      </c>
      <c r="O274" t="str">
        <f t="shared" si="52"/>
        <v>No</v>
      </c>
      <c r="P274" t="str">
        <f t="shared" si="58"/>
        <v/>
      </c>
      <c r="Q274">
        <f t="shared" si="48"/>
        <v>23</v>
      </c>
    </row>
    <row r="275" spans="1:17" x14ac:dyDescent="0.2">
      <c r="B275">
        <f t="shared" ref="B275:B338" si="59">B263+1</f>
        <v>22</v>
      </c>
      <c r="C275">
        <v>270</v>
      </c>
      <c r="D275" s="1">
        <f>Summary!$C$25</f>
        <v>8347.2363707649274</v>
      </c>
      <c r="E275" s="1">
        <f>Summary!$C$26*(1+Summary!$C$18)^'Time series'!B275</f>
        <v>2580.9315472727226</v>
      </c>
      <c r="F275" s="3">
        <f>(52*Summary!$C$14/12)*((1+Summary!$C$19)^'Time series'!B275)</f>
        <v>16790.494828051862</v>
      </c>
      <c r="G275" s="1">
        <f t="shared" si="49"/>
        <v>-5862.3269100142115</v>
      </c>
      <c r="H275" s="4" t="str">
        <f t="shared" si="50"/>
        <v>Yes</v>
      </c>
      <c r="I275" s="4" t="str">
        <f t="shared" si="53"/>
        <v/>
      </c>
      <c r="J275" s="1">
        <f t="shared" si="54"/>
        <v>2816129.9732620185</v>
      </c>
      <c r="K275" s="3">
        <f t="shared" si="55"/>
        <v>2197335.7165376367</v>
      </c>
      <c r="L275" t="str">
        <f t="shared" si="51"/>
        <v>No</v>
      </c>
      <c r="M275" t="str">
        <f t="shared" si="56"/>
        <v/>
      </c>
      <c r="N275" s="1">
        <f t="shared" si="57"/>
        <v>3234931.9732620311</v>
      </c>
      <c r="O275" t="str">
        <f t="shared" si="52"/>
        <v>No</v>
      </c>
      <c r="P275" t="str">
        <f t="shared" si="58"/>
        <v/>
      </c>
      <c r="Q275">
        <f t="shared" ref="Q275:Q338" si="60">B275+1</f>
        <v>23</v>
      </c>
    </row>
    <row r="276" spans="1:17" x14ac:dyDescent="0.2">
      <c r="B276">
        <f t="shared" si="59"/>
        <v>22</v>
      </c>
      <c r="C276">
        <v>271</v>
      </c>
      <c r="D276" s="1">
        <f>Summary!$C$25</f>
        <v>8347.2363707649274</v>
      </c>
      <c r="E276" s="1">
        <f>Summary!$C$26*(1+Summary!$C$18)^'Time series'!B276</f>
        <v>2580.9315472727226</v>
      </c>
      <c r="F276" s="3">
        <f>(52*Summary!$C$14/12)*((1+Summary!$C$19)^'Time series'!B276)</f>
        <v>16790.494828051862</v>
      </c>
      <c r="G276" s="1">
        <f t="shared" si="49"/>
        <v>-5862.3269100142115</v>
      </c>
      <c r="H276" s="4" t="str">
        <f t="shared" si="50"/>
        <v>Yes</v>
      </c>
      <c r="I276" s="4" t="str">
        <f t="shared" si="53"/>
        <v/>
      </c>
      <c r="J276" s="1">
        <f t="shared" si="54"/>
        <v>2827058.1411800566</v>
      </c>
      <c r="K276" s="3">
        <f t="shared" si="55"/>
        <v>2214126.2113656886</v>
      </c>
      <c r="L276" t="str">
        <f t="shared" si="51"/>
        <v>No</v>
      </c>
      <c r="M276" t="str">
        <f t="shared" si="56"/>
        <v/>
      </c>
      <c r="N276" s="1">
        <f t="shared" si="57"/>
        <v>3245860.1411800692</v>
      </c>
      <c r="O276" t="str">
        <f t="shared" si="52"/>
        <v>No</v>
      </c>
      <c r="P276" t="str">
        <f t="shared" si="58"/>
        <v/>
      </c>
      <c r="Q276">
        <f t="shared" si="60"/>
        <v>23</v>
      </c>
    </row>
    <row r="277" spans="1:17" x14ac:dyDescent="0.2">
      <c r="B277">
        <f t="shared" si="59"/>
        <v>22</v>
      </c>
      <c r="C277">
        <v>272</v>
      </c>
      <c r="D277" s="1">
        <f>Summary!$C$25</f>
        <v>8347.2363707649274</v>
      </c>
      <c r="E277" s="1">
        <f>Summary!$C$26*(1+Summary!$C$18)^'Time series'!B277</f>
        <v>2580.9315472727226</v>
      </c>
      <c r="F277" s="3">
        <f>(52*Summary!$C$14/12)*((1+Summary!$C$19)^'Time series'!B277)</f>
        <v>16790.494828051862</v>
      </c>
      <c r="G277" s="1">
        <f t="shared" si="49"/>
        <v>-5862.3269100142115</v>
      </c>
      <c r="H277" s="4" t="str">
        <f t="shared" si="50"/>
        <v>Yes</v>
      </c>
      <c r="I277" s="4" t="str">
        <f t="shared" si="53"/>
        <v/>
      </c>
      <c r="J277" s="1">
        <f t="shared" si="54"/>
        <v>2837986.3090980947</v>
      </c>
      <c r="K277" s="3">
        <f t="shared" si="55"/>
        <v>2230916.7061937405</v>
      </c>
      <c r="L277" t="str">
        <f t="shared" si="51"/>
        <v>No</v>
      </c>
      <c r="M277" t="str">
        <f t="shared" si="56"/>
        <v/>
      </c>
      <c r="N277" s="1">
        <f t="shared" si="57"/>
        <v>3256788.3090981073</v>
      </c>
      <c r="O277" t="str">
        <f t="shared" si="52"/>
        <v>No</v>
      </c>
      <c r="P277" t="str">
        <f t="shared" si="58"/>
        <v/>
      </c>
      <c r="Q277">
        <f t="shared" si="60"/>
        <v>23</v>
      </c>
    </row>
    <row r="278" spans="1:17" x14ac:dyDescent="0.2">
      <c r="B278">
        <f t="shared" si="59"/>
        <v>22</v>
      </c>
      <c r="C278">
        <v>273</v>
      </c>
      <c r="D278" s="1">
        <f>Summary!$C$25</f>
        <v>8347.2363707649274</v>
      </c>
      <c r="E278" s="1">
        <f>Summary!$C$26*(1+Summary!$C$18)^'Time series'!B278</f>
        <v>2580.9315472727226</v>
      </c>
      <c r="F278" s="3">
        <f>(52*Summary!$C$14/12)*((1+Summary!$C$19)^'Time series'!B278)</f>
        <v>16790.494828051862</v>
      </c>
      <c r="G278" s="1">
        <f t="shared" si="49"/>
        <v>-5862.3269100142115</v>
      </c>
      <c r="H278" s="4" t="str">
        <f t="shared" si="50"/>
        <v>Yes</v>
      </c>
      <c r="I278" s="4" t="str">
        <f t="shared" si="53"/>
        <v/>
      </c>
      <c r="J278" s="1">
        <f t="shared" si="54"/>
        <v>2848914.4770161328</v>
      </c>
      <c r="K278" s="3">
        <f t="shared" si="55"/>
        <v>2247707.2010217924</v>
      </c>
      <c r="L278" t="str">
        <f t="shared" si="51"/>
        <v>No</v>
      </c>
      <c r="M278" t="str">
        <f t="shared" si="56"/>
        <v/>
      </c>
      <c r="N278" s="1">
        <f t="shared" si="57"/>
        <v>3267716.4770161454</v>
      </c>
      <c r="O278" t="str">
        <f t="shared" si="52"/>
        <v>No</v>
      </c>
      <c r="P278" t="str">
        <f t="shared" si="58"/>
        <v/>
      </c>
      <c r="Q278">
        <f t="shared" si="60"/>
        <v>23</v>
      </c>
    </row>
    <row r="279" spans="1:17" x14ac:dyDescent="0.2">
      <c r="B279">
        <f t="shared" si="59"/>
        <v>22</v>
      </c>
      <c r="C279">
        <v>274</v>
      </c>
      <c r="D279" s="1">
        <f>Summary!$C$25</f>
        <v>8347.2363707649274</v>
      </c>
      <c r="E279" s="1">
        <f>Summary!$C$26*(1+Summary!$C$18)^'Time series'!B279</f>
        <v>2580.9315472727226</v>
      </c>
      <c r="F279" s="3">
        <f>(52*Summary!$C$14/12)*((1+Summary!$C$19)^'Time series'!B279)</f>
        <v>16790.494828051862</v>
      </c>
      <c r="G279" s="1">
        <f t="shared" si="49"/>
        <v>-5862.3269100142115</v>
      </c>
      <c r="H279" s="4" t="str">
        <f t="shared" si="50"/>
        <v>Yes</v>
      </c>
      <c r="I279" s="4" t="str">
        <f t="shared" si="53"/>
        <v/>
      </c>
      <c r="J279" s="1">
        <f t="shared" si="54"/>
        <v>2859842.6449341709</v>
      </c>
      <c r="K279" s="3">
        <f t="shared" si="55"/>
        <v>2264497.6958498443</v>
      </c>
      <c r="L279" t="str">
        <f t="shared" si="51"/>
        <v>No</v>
      </c>
      <c r="M279" t="str">
        <f t="shared" si="56"/>
        <v/>
      </c>
      <c r="N279" s="1">
        <f t="shared" si="57"/>
        <v>3278644.6449341835</v>
      </c>
      <c r="O279" t="str">
        <f t="shared" si="52"/>
        <v>No</v>
      </c>
      <c r="P279" t="str">
        <f t="shared" si="58"/>
        <v/>
      </c>
      <c r="Q279">
        <f t="shared" si="60"/>
        <v>23</v>
      </c>
    </row>
    <row r="280" spans="1:17" x14ac:dyDescent="0.2">
      <c r="B280">
        <f t="shared" si="59"/>
        <v>22</v>
      </c>
      <c r="C280">
        <v>275</v>
      </c>
      <c r="D280" s="1">
        <f>Summary!$C$25</f>
        <v>8347.2363707649274</v>
      </c>
      <c r="E280" s="1">
        <f>Summary!$C$26*(1+Summary!$C$18)^'Time series'!B280</f>
        <v>2580.9315472727226</v>
      </c>
      <c r="F280" s="3">
        <f>(52*Summary!$C$14/12)*((1+Summary!$C$19)^'Time series'!B280)</f>
        <v>16790.494828051862</v>
      </c>
      <c r="G280" s="1">
        <f t="shared" si="49"/>
        <v>-5862.3269100142115</v>
      </c>
      <c r="H280" s="4" t="str">
        <f t="shared" si="50"/>
        <v>Yes</v>
      </c>
      <c r="I280" s="4" t="str">
        <f t="shared" si="53"/>
        <v/>
      </c>
      <c r="J280" s="1">
        <f t="shared" si="54"/>
        <v>2870770.812852209</v>
      </c>
      <c r="K280" s="3">
        <f t="shared" si="55"/>
        <v>2281288.1906778961</v>
      </c>
      <c r="L280" t="str">
        <f t="shared" si="51"/>
        <v>No</v>
      </c>
      <c r="M280" t="str">
        <f t="shared" si="56"/>
        <v/>
      </c>
      <c r="N280" s="1">
        <f t="shared" si="57"/>
        <v>3289572.8128522215</v>
      </c>
      <c r="O280" t="str">
        <f t="shared" si="52"/>
        <v>No</v>
      </c>
      <c r="P280" t="str">
        <f t="shared" si="58"/>
        <v/>
      </c>
      <c r="Q280">
        <f t="shared" si="60"/>
        <v>23</v>
      </c>
    </row>
    <row r="281" spans="1:17" x14ac:dyDescent="0.2">
      <c r="B281">
        <f t="shared" si="59"/>
        <v>22</v>
      </c>
      <c r="C281">
        <v>276</v>
      </c>
      <c r="D281" s="1">
        <f>Summary!$C$25</f>
        <v>8347.2363707649274</v>
      </c>
      <c r="E281" s="1">
        <f>Summary!$C$26*(1+Summary!$C$18)^'Time series'!B281</f>
        <v>2580.9315472727226</v>
      </c>
      <c r="F281" s="3">
        <f>(52*Summary!$C$14/12)*((1+Summary!$C$19)^'Time series'!B281)</f>
        <v>16790.494828051862</v>
      </c>
      <c r="G281" s="1">
        <f t="shared" si="49"/>
        <v>-5862.3269100142115</v>
      </c>
      <c r="H281" s="4" t="str">
        <f t="shared" si="50"/>
        <v>Yes</v>
      </c>
      <c r="I281" s="4" t="str">
        <f t="shared" si="53"/>
        <v/>
      </c>
      <c r="J281" s="1">
        <f t="shared" si="54"/>
        <v>2881698.9807702471</v>
      </c>
      <c r="K281" s="3">
        <f t="shared" si="55"/>
        <v>2298078.685505948</v>
      </c>
      <c r="L281" t="str">
        <f t="shared" si="51"/>
        <v>No</v>
      </c>
      <c r="M281" t="str">
        <f t="shared" si="56"/>
        <v/>
      </c>
      <c r="N281" s="1">
        <f t="shared" si="57"/>
        <v>3300500.9807702596</v>
      </c>
      <c r="O281" t="str">
        <f t="shared" si="52"/>
        <v>No</v>
      </c>
      <c r="P281" t="str">
        <f t="shared" si="58"/>
        <v/>
      </c>
      <c r="Q281">
        <f t="shared" si="60"/>
        <v>23</v>
      </c>
    </row>
    <row r="282" spans="1:17" x14ac:dyDescent="0.2">
      <c r="A282">
        <f>B282+1</f>
        <v>24</v>
      </c>
      <c r="B282">
        <f t="shared" si="59"/>
        <v>23</v>
      </c>
      <c r="C282">
        <v>277</v>
      </c>
      <c r="D282" s="1">
        <f>Summary!$C$25</f>
        <v>8347.2363707649274</v>
      </c>
      <c r="E282" s="1">
        <f>Summary!$C$26*(1+Summary!$C$18)^'Time series'!B282</f>
        <v>2632.5501782181764</v>
      </c>
      <c r="F282" s="3">
        <f>(52*Summary!$C$14/12)*((1+Summary!$C$19)^'Time series'!B282)</f>
        <v>18091.758177225878</v>
      </c>
      <c r="G282" s="1">
        <f t="shared" si="49"/>
        <v>-7111.9716282427744</v>
      </c>
      <c r="H282" s="4" t="str">
        <f t="shared" si="50"/>
        <v>Yes</v>
      </c>
      <c r="I282" s="4" t="str">
        <f t="shared" si="53"/>
        <v/>
      </c>
      <c r="J282" s="1">
        <f t="shared" si="54"/>
        <v>2892678.7673192304</v>
      </c>
      <c r="K282" s="3">
        <f t="shared" si="55"/>
        <v>2316170.443683174</v>
      </c>
      <c r="L282" t="str">
        <f t="shared" si="51"/>
        <v>No</v>
      </c>
      <c r="M282" t="str">
        <f t="shared" si="56"/>
        <v/>
      </c>
      <c r="N282" s="1">
        <f t="shared" si="57"/>
        <v>3311480.7673192429</v>
      </c>
      <c r="O282" t="str">
        <f t="shared" si="52"/>
        <v>No</v>
      </c>
      <c r="P282" t="str">
        <f t="shared" si="58"/>
        <v/>
      </c>
      <c r="Q282">
        <f t="shared" si="60"/>
        <v>24</v>
      </c>
    </row>
    <row r="283" spans="1:17" x14ac:dyDescent="0.2">
      <c r="B283">
        <f t="shared" si="59"/>
        <v>23</v>
      </c>
      <c r="C283">
        <v>278</v>
      </c>
      <c r="D283" s="1">
        <f>Summary!$C$25</f>
        <v>8347.2363707649274</v>
      </c>
      <c r="E283" s="1">
        <f>Summary!$C$26*(1+Summary!$C$18)^'Time series'!B283</f>
        <v>2632.5501782181764</v>
      </c>
      <c r="F283" s="3">
        <f>(52*Summary!$C$14/12)*((1+Summary!$C$19)^'Time series'!B283)</f>
        <v>18091.758177225878</v>
      </c>
      <c r="G283" s="1">
        <f t="shared" si="49"/>
        <v>-7111.9716282427744</v>
      </c>
      <c r="H283" s="4" t="str">
        <f t="shared" si="50"/>
        <v>Yes</v>
      </c>
      <c r="I283" s="4" t="str">
        <f t="shared" si="53"/>
        <v/>
      </c>
      <c r="J283" s="1">
        <f t="shared" si="54"/>
        <v>2903658.5538682137</v>
      </c>
      <c r="K283" s="3">
        <f t="shared" si="55"/>
        <v>2334262.2018603999</v>
      </c>
      <c r="L283" t="str">
        <f t="shared" si="51"/>
        <v>No</v>
      </c>
      <c r="M283" t="str">
        <f t="shared" si="56"/>
        <v/>
      </c>
      <c r="N283" s="1">
        <f t="shared" si="57"/>
        <v>3322460.5538682262</v>
      </c>
      <c r="O283" t="str">
        <f t="shared" si="52"/>
        <v>No</v>
      </c>
      <c r="P283" t="str">
        <f t="shared" si="58"/>
        <v/>
      </c>
      <c r="Q283">
        <f t="shared" si="60"/>
        <v>24</v>
      </c>
    </row>
    <row r="284" spans="1:17" x14ac:dyDescent="0.2">
      <c r="B284">
        <f t="shared" si="59"/>
        <v>23</v>
      </c>
      <c r="C284">
        <v>279</v>
      </c>
      <c r="D284" s="1">
        <f>Summary!$C$25</f>
        <v>8347.2363707649274</v>
      </c>
      <c r="E284" s="1">
        <f>Summary!$C$26*(1+Summary!$C$18)^'Time series'!B284</f>
        <v>2632.5501782181764</v>
      </c>
      <c r="F284" s="3">
        <f>(52*Summary!$C$14/12)*((1+Summary!$C$19)^'Time series'!B284)</f>
        <v>18091.758177225878</v>
      </c>
      <c r="G284" s="1">
        <f t="shared" si="49"/>
        <v>-7111.9716282427744</v>
      </c>
      <c r="H284" s="4" t="str">
        <f t="shared" si="50"/>
        <v>Yes</v>
      </c>
      <c r="I284" s="4" t="str">
        <f t="shared" si="53"/>
        <v/>
      </c>
      <c r="J284" s="1">
        <f t="shared" si="54"/>
        <v>2914638.340417197</v>
      </c>
      <c r="K284" s="3">
        <f t="shared" si="55"/>
        <v>2352353.9600376259</v>
      </c>
      <c r="L284" t="str">
        <f t="shared" si="51"/>
        <v>No</v>
      </c>
      <c r="M284" t="str">
        <f t="shared" si="56"/>
        <v/>
      </c>
      <c r="N284" s="1">
        <f t="shared" si="57"/>
        <v>3333440.3404172095</v>
      </c>
      <c r="O284" t="str">
        <f t="shared" si="52"/>
        <v>No</v>
      </c>
      <c r="P284" t="str">
        <f t="shared" si="58"/>
        <v/>
      </c>
      <c r="Q284">
        <f t="shared" si="60"/>
        <v>24</v>
      </c>
    </row>
    <row r="285" spans="1:17" x14ac:dyDescent="0.2">
      <c r="B285">
        <f t="shared" si="59"/>
        <v>23</v>
      </c>
      <c r="C285">
        <v>280</v>
      </c>
      <c r="D285" s="1">
        <f>Summary!$C$25</f>
        <v>8347.2363707649274</v>
      </c>
      <c r="E285" s="1">
        <f>Summary!$C$26*(1+Summary!$C$18)^'Time series'!B285</f>
        <v>2632.5501782181764</v>
      </c>
      <c r="F285" s="3">
        <f>(52*Summary!$C$14/12)*((1+Summary!$C$19)^'Time series'!B285)</f>
        <v>18091.758177225878</v>
      </c>
      <c r="G285" s="1">
        <f t="shared" si="49"/>
        <v>-7111.9716282427744</v>
      </c>
      <c r="H285" s="4" t="str">
        <f t="shared" si="50"/>
        <v>Yes</v>
      </c>
      <c r="I285" s="4" t="str">
        <f t="shared" si="53"/>
        <v/>
      </c>
      <c r="J285" s="1">
        <f t="shared" si="54"/>
        <v>2925618.1269661803</v>
      </c>
      <c r="K285" s="3">
        <f t="shared" si="55"/>
        <v>2370445.7182148518</v>
      </c>
      <c r="L285" t="str">
        <f t="shared" si="51"/>
        <v>No</v>
      </c>
      <c r="M285" t="str">
        <f t="shared" si="56"/>
        <v/>
      </c>
      <c r="N285" s="1">
        <f t="shared" si="57"/>
        <v>3344420.1269661929</v>
      </c>
      <c r="O285" t="str">
        <f t="shared" si="52"/>
        <v>No</v>
      </c>
      <c r="P285" t="str">
        <f t="shared" si="58"/>
        <v/>
      </c>
      <c r="Q285">
        <f t="shared" si="60"/>
        <v>24</v>
      </c>
    </row>
    <row r="286" spans="1:17" x14ac:dyDescent="0.2">
      <c r="B286">
        <f t="shared" si="59"/>
        <v>23</v>
      </c>
      <c r="C286">
        <v>281</v>
      </c>
      <c r="D286" s="1">
        <f>Summary!$C$25</f>
        <v>8347.2363707649274</v>
      </c>
      <c r="E286" s="1">
        <f>Summary!$C$26*(1+Summary!$C$18)^'Time series'!B286</f>
        <v>2632.5501782181764</v>
      </c>
      <c r="F286" s="3">
        <f>(52*Summary!$C$14/12)*((1+Summary!$C$19)^'Time series'!B286)</f>
        <v>18091.758177225878</v>
      </c>
      <c r="G286" s="1">
        <f t="shared" si="49"/>
        <v>-7111.9716282427744</v>
      </c>
      <c r="H286" s="4" t="str">
        <f t="shared" si="50"/>
        <v>Yes</v>
      </c>
      <c r="I286" s="4" t="str">
        <f t="shared" si="53"/>
        <v/>
      </c>
      <c r="J286" s="1">
        <f t="shared" si="54"/>
        <v>2936597.9135151636</v>
      </c>
      <c r="K286" s="3">
        <f t="shared" si="55"/>
        <v>2388537.4763920777</v>
      </c>
      <c r="L286" t="str">
        <f t="shared" si="51"/>
        <v>No</v>
      </c>
      <c r="M286" t="str">
        <f t="shared" si="56"/>
        <v/>
      </c>
      <c r="N286" s="1">
        <f t="shared" si="57"/>
        <v>3355399.9135151762</v>
      </c>
      <c r="O286" t="str">
        <f t="shared" si="52"/>
        <v>No</v>
      </c>
      <c r="P286" t="str">
        <f t="shared" si="58"/>
        <v/>
      </c>
      <c r="Q286">
        <f t="shared" si="60"/>
        <v>24</v>
      </c>
    </row>
    <row r="287" spans="1:17" x14ac:dyDescent="0.2">
      <c r="B287">
        <f t="shared" si="59"/>
        <v>23</v>
      </c>
      <c r="C287">
        <v>282</v>
      </c>
      <c r="D287" s="1">
        <f>Summary!$C$25</f>
        <v>8347.2363707649274</v>
      </c>
      <c r="E287" s="1">
        <f>Summary!$C$26*(1+Summary!$C$18)^'Time series'!B287</f>
        <v>2632.5501782181764</v>
      </c>
      <c r="F287" s="3">
        <f>(52*Summary!$C$14/12)*((1+Summary!$C$19)^'Time series'!B287)</f>
        <v>18091.758177225878</v>
      </c>
      <c r="G287" s="1">
        <f t="shared" si="49"/>
        <v>-7111.9716282427744</v>
      </c>
      <c r="H287" s="4" t="str">
        <f t="shared" si="50"/>
        <v>Yes</v>
      </c>
      <c r="I287" s="4" t="str">
        <f t="shared" si="53"/>
        <v/>
      </c>
      <c r="J287" s="1">
        <f t="shared" si="54"/>
        <v>2947577.7000641469</v>
      </c>
      <c r="K287" s="3">
        <f t="shared" si="55"/>
        <v>2406629.2345693037</v>
      </c>
      <c r="L287" t="str">
        <f t="shared" si="51"/>
        <v>No</v>
      </c>
      <c r="M287" t="str">
        <f t="shared" si="56"/>
        <v/>
      </c>
      <c r="N287" s="1">
        <f t="shared" si="57"/>
        <v>3366379.7000641595</v>
      </c>
      <c r="O287" t="str">
        <f t="shared" si="52"/>
        <v>No</v>
      </c>
      <c r="P287" t="str">
        <f t="shared" si="58"/>
        <v/>
      </c>
      <c r="Q287">
        <f t="shared" si="60"/>
        <v>24</v>
      </c>
    </row>
    <row r="288" spans="1:17" x14ac:dyDescent="0.2">
      <c r="B288">
        <f t="shared" si="59"/>
        <v>23</v>
      </c>
      <c r="C288">
        <v>283</v>
      </c>
      <c r="D288" s="1">
        <f>Summary!$C$25</f>
        <v>8347.2363707649274</v>
      </c>
      <c r="E288" s="1">
        <f>Summary!$C$26*(1+Summary!$C$18)^'Time series'!B288</f>
        <v>2632.5501782181764</v>
      </c>
      <c r="F288" s="3">
        <f>(52*Summary!$C$14/12)*((1+Summary!$C$19)^'Time series'!B288)</f>
        <v>18091.758177225878</v>
      </c>
      <c r="G288" s="1">
        <f t="shared" si="49"/>
        <v>-7111.9716282427744</v>
      </c>
      <c r="H288" s="4" t="str">
        <f t="shared" si="50"/>
        <v>Yes</v>
      </c>
      <c r="I288" s="4" t="str">
        <f t="shared" si="53"/>
        <v/>
      </c>
      <c r="J288" s="1">
        <f t="shared" si="54"/>
        <v>2958557.4866131302</v>
      </c>
      <c r="K288" s="3">
        <f t="shared" si="55"/>
        <v>2424720.9927465296</v>
      </c>
      <c r="L288" t="str">
        <f t="shared" si="51"/>
        <v>No</v>
      </c>
      <c r="M288" t="str">
        <f t="shared" si="56"/>
        <v/>
      </c>
      <c r="N288" s="1">
        <f t="shared" si="57"/>
        <v>3377359.4866131428</v>
      </c>
      <c r="O288" t="str">
        <f t="shared" si="52"/>
        <v>No</v>
      </c>
      <c r="P288" t="str">
        <f t="shared" si="58"/>
        <v/>
      </c>
      <c r="Q288">
        <f t="shared" si="60"/>
        <v>24</v>
      </c>
    </row>
    <row r="289" spans="1:17" x14ac:dyDescent="0.2">
      <c r="B289">
        <f t="shared" si="59"/>
        <v>23</v>
      </c>
      <c r="C289">
        <v>284</v>
      </c>
      <c r="D289" s="1">
        <f>Summary!$C$25</f>
        <v>8347.2363707649274</v>
      </c>
      <c r="E289" s="1">
        <f>Summary!$C$26*(1+Summary!$C$18)^'Time series'!B289</f>
        <v>2632.5501782181764</v>
      </c>
      <c r="F289" s="3">
        <f>(52*Summary!$C$14/12)*((1+Summary!$C$19)^'Time series'!B289)</f>
        <v>18091.758177225878</v>
      </c>
      <c r="G289" s="1">
        <f t="shared" si="49"/>
        <v>-7111.9716282427744</v>
      </c>
      <c r="H289" s="4" t="str">
        <f t="shared" si="50"/>
        <v>Yes</v>
      </c>
      <c r="I289" s="4" t="str">
        <f t="shared" si="53"/>
        <v/>
      </c>
      <c r="J289" s="1">
        <f t="shared" si="54"/>
        <v>2969537.2731621135</v>
      </c>
      <c r="K289" s="3">
        <f t="shared" si="55"/>
        <v>2442812.7509237556</v>
      </c>
      <c r="L289" t="str">
        <f t="shared" si="51"/>
        <v>No</v>
      </c>
      <c r="M289" t="str">
        <f t="shared" si="56"/>
        <v/>
      </c>
      <c r="N289" s="1">
        <f t="shared" si="57"/>
        <v>3388339.2731621261</v>
      </c>
      <c r="O289" t="str">
        <f t="shared" si="52"/>
        <v>No</v>
      </c>
      <c r="P289" t="str">
        <f t="shared" si="58"/>
        <v/>
      </c>
      <c r="Q289">
        <f t="shared" si="60"/>
        <v>24</v>
      </c>
    </row>
    <row r="290" spans="1:17" x14ac:dyDescent="0.2">
      <c r="B290">
        <f t="shared" si="59"/>
        <v>23</v>
      </c>
      <c r="C290">
        <v>285</v>
      </c>
      <c r="D290" s="1">
        <f>Summary!$C$25</f>
        <v>8347.2363707649274</v>
      </c>
      <c r="E290" s="1">
        <f>Summary!$C$26*(1+Summary!$C$18)^'Time series'!B290</f>
        <v>2632.5501782181764</v>
      </c>
      <c r="F290" s="3">
        <f>(52*Summary!$C$14/12)*((1+Summary!$C$19)^'Time series'!B290)</f>
        <v>18091.758177225878</v>
      </c>
      <c r="G290" s="1">
        <f t="shared" si="49"/>
        <v>-7111.9716282427744</v>
      </c>
      <c r="H290" s="4" t="str">
        <f t="shared" si="50"/>
        <v>Yes</v>
      </c>
      <c r="I290" s="4" t="str">
        <f t="shared" si="53"/>
        <v/>
      </c>
      <c r="J290" s="1">
        <f t="shared" si="54"/>
        <v>2980517.0597110968</v>
      </c>
      <c r="K290" s="3">
        <f t="shared" si="55"/>
        <v>2460904.5091009815</v>
      </c>
      <c r="L290" t="str">
        <f t="shared" si="51"/>
        <v>No</v>
      </c>
      <c r="M290" t="str">
        <f t="shared" si="56"/>
        <v/>
      </c>
      <c r="N290" s="1">
        <f t="shared" si="57"/>
        <v>3399319.0597111094</v>
      </c>
      <c r="O290" t="str">
        <f t="shared" si="52"/>
        <v>No</v>
      </c>
      <c r="P290" t="str">
        <f t="shared" si="58"/>
        <v/>
      </c>
      <c r="Q290">
        <f t="shared" si="60"/>
        <v>24</v>
      </c>
    </row>
    <row r="291" spans="1:17" x14ac:dyDescent="0.2">
      <c r="B291">
        <f t="shared" si="59"/>
        <v>23</v>
      </c>
      <c r="C291">
        <v>286</v>
      </c>
      <c r="D291" s="1">
        <f>Summary!$C$25</f>
        <v>8347.2363707649274</v>
      </c>
      <c r="E291" s="1">
        <f>Summary!$C$26*(1+Summary!$C$18)^'Time series'!B291</f>
        <v>2632.5501782181764</v>
      </c>
      <c r="F291" s="3">
        <f>(52*Summary!$C$14/12)*((1+Summary!$C$19)^'Time series'!B291)</f>
        <v>18091.758177225878</v>
      </c>
      <c r="G291" s="1">
        <f t="shared" si="49"/>
        <v>-7111.9716282427744</v>
      </c>
      <c r="H291" s="4" t="str">
        <f t="shared" si="50"/>
        <v>Yes</v>
      </c>
      <c r="I291" s="4" t="str">
        <f t="shared" si="53"/>
        <v/>
      </c>
      <c r="J291" s="1">
        <f t="shared" si="54"/>
        <v>2991496.8462600801</v>
      </c>
      <c r="K291" s="3">
        <f t="shared" si="55"/>
        <v>2478996.2672782075</v>
      </c>
      <c r="L291" t="str">
        <f t="shared" si="51"/>
        <v>No</v>
      </c>
      <c r="M291" t="str">
        <f t="shared" si="56"/>
        <v/>
      </c>
      <c r="N291" s="1">
        <f t="shared" si="57"/>
        <v>3410298.8462600927</v>
      </c>
      <c r="O291" t="str">
        <f t="shared" si="52"/>
        <v>No</v>
      </c>
      <c r="P291" t="str">
        <f t="shared" si="58"/>
        <v/>
      </c>
      <c r="Q291">
        <f t="shared" si="60"/>
        <v>24</v>
      </c>
    </row>
    <row r="292" spans="1:17" x14ac:dyDescent="0.2">
      <c r="B292">
        <f t="shared" si="59"/>
        <v>23</v>
      </c>
      <c r="C292">
        <v>287</v>
      </c>
      <c r="D292" s="1">
        <f>Summary!$C$25</f>
        <v>8347.2363707649274</v>
      </c>
      <c r="E292" s="1">
        <f>Summary!$C$26*(1+Summary!$C$18)^'Time series'!B292</f>
        <v>2632.5501782181764</v>
      </c>
      <c r="F292" s="3">
        <f>(52*Summary!$C$14/12)*((1+Summary!$C$19)^'Time series'!B292)</f>
        <v>18091.758177225878</v>
      </c>
      <c r="G292" s="1">
        <f t="shared" si="49"/>
        <v>-7111.9716282427744</v>
      </c>
      <c r="H292" s="4" t="str">
        <f t="shared" si="50"/>
        <v>Yes</v>
      </c>
      <c r="I292" s="4" t="str">
        <f t="shared" si="53"/>
        <v/>
      </c>
      <c r="J292" s="1">
        <f t="shared" si="54"/>
        <v>3002476.6328090634</v>
      </c>
      <c r="K292" s="3">
        <f t="shared" si="55"/>
        <v>2497088.0254554334</v>
      </c>
      <c r="L292" t="str">
        <f t="shared" si="51"/>
        <v>No</v>
      </c>
      <c r="M292" t="str">
        <f t="shared" si="56"/>
        <v/>
      </c>
      <c r="N292" s="1">
        <f t="shared" si="57"/>
        <v>3421278.632809076</v>
      </c>
      <c r="O292" t="str">
        <f t="shared" si="52"/>
        <v>No</v>
      </c>
      <c r="P292" t="str">
        <f t="shared" si="58"/>
        <v/>
      </c>
      <c r="Q292">
        <f t="shared" si="60"/>
        <v>24</v>
      </c>
    </row>
    <row r="293" spans="1:17" x14ac:dyDescent="0.2">
      <c r="B293">
        <f t="shared" si="59"/>
        <v>23</v>
      </c>
      <c r="C293">
        <v>288</v>
      </c>
      <c r="D293" s="1">
        <f>Summary!$C$25</f>
        <v>8347.2363707649274</v>
      </c>
      <c r="E293" s="1">
        <f>Summary!$C$26*(1+Summary!$C$18)^'Time series'!B293</f>
        <v>2632.5501782181764</v>
      </c>
      <c r="F293" s="3">
        <f>(52*Summary!$C$14/12)*((1+Summary!$C$19)^'Time series'!B293)</f>
        <v>18091.758177225878</v>
      </c>
      <c r="G293" s="1">
        <f t="shared" si="49"/>
        <v>-7111.9716282427744</v>
      </c>
      <c r="H293" s="4" t="str">
        <f t="shared" si="50"/>
        <v>Yes</v>
      </c>
      <c r="I293" s="4" t="str">
        <f t="shared" si="53"/>
        <v/>
      </c>
      <c r="J293" s="1">
        <f t="shared" si="54"/>
        <v>3013456.4193580467</v>
      </c>
      <c r="K293" s="3">
        <f t="shared" si="55"/>
        <v>2515179.7836326594</v>
      </c>
      <c r="L293" t="str">
        <f t="shared" si="51"/>
        <v>No</v>
      </c>
      <c r="M293" t="str">
        <f t="shared" si="56"/>
        <v/>
      </c>
      <c r="N293" s="1">
        <f t="shared" si="57"/>
        <v>3432258.4193580593</v>
      </c>
      <c r="O293" t="str">
        <f t="shared" si="52"/>
        <v>No</v>
      </c>
      <c r="P293" t="str">
        <f t="shared" si="58"/>
        <v/>
      </c>
      <c r="Q293">
        <f t="shared" si="60"/>
        <v>24</v>
      </c>
    </row>
    <row r="294" spans="1:17" x14ac:dyDescent="0.2">
      <c r="A294">
        <f>B294+1</f>
        <v>25</v>
      </c>
      <c r="B294">
        <f t="shared" si="59"/>
        <v>24</v>
      </c>
      <c r="C294">
        <v>289</v>
      </c>
      <c r="D294" s="1">
        <f>Summary!$C$25</f>
        <v>8347.2363707649274</v>
      </c>
      <c r="E294" s="1">
        <f>Summary!$C$26*(1+Summary!$C$18)^'Time series'!B294</f>
        <v>2685.2011817825401</v>
      </c>
      <c r="F294" s="3">
        <f>(52*Summary!$C$14/12)*((1+Summary!$C$19)^'Time series'!B294)</f>
        <v>19493.869435960885</v>
      </c>
      <c r="G294" s="1">
        <f t="shared" si="49"/>
        <v>-8461.4318834134174</v>
      </c>
      <c r="H294" s="4" t="str">
        <f t="shared" si="50"/>
        <v>Yes</v>
      </c>
      <c r="I294" s="4" t="str">
        <f t="shared" si="53"/>
        <v/>
      </c>
      <c r="J294" s="1">
        <f t="shared" si="54"/>
        <v>3024488.8569105943</v>
      </c>
      <c r="K294" s="3">
        <f t="shared" si="55"/>
        <v>2534673.6530686202</v>
      </c>
      <c r="L294" t="str">
        <f t="shared" si="51"/>
        <v>No</v>
      </c>
      <c r="M294" t="str">
        <f t="shared" si="56"/>
        <v/>
      </c>
      <c r="N294" s="1">
        <f t="shared" si="57"/>
        <v>3443290.8569106068</v>
      </c>
      <c r="O294" t="str">
        <f t="shared" si="52"/>
        <v>No</v>
      </c>
      <c r="P294" t="str">
        <f t="shared" si="58"/>
        <v/>
      </c>
      <c r="Q294">
        <f t="shared" si="60"/>
        <v>25</v>
      </c>
    </row>
    <row r="295" spans="1:17" x14ac:dyDescent="0.2">
      <c r="B295">
        <f t="shared" si="59"/>
        <v>24</v>
      </c>
      <c r="C295">
        <v>290</v>
      </c>
      <c r="D295" s="1">
        <f>Summary!$C$25</f>
        <v>8347.2363707649274</v>
      </c>
      <c r="E295" s="1">
        <f>Summary!$C$26*(1+Summary!$C$18)^'Time series'!B295</f>
        <v>2685.2011817825401</v>
      </c>
      <c r="F295" s="3">
        <f>(52*Summary!$C$14/12)*((1+Summary!$C$19)^'Time series'!B295)</f>
        <v>19493.869435960885</v>
      </c>
      <c r="G295" s="1">
        <f t="shared" si="49"/>
        <v>-8461.4318834134174</v>
      </c>
      <c r="H295" s="4" t="str">
        <f t="shared" si="50"/>
        <v>Yes</v>
      </c>
      <c r="I295" s="4" t="str">
        <f t="shared" si="53"/>
        <v/>
      </c>
      <c r="J295" s="1">
        <f t="shared" si="54"/>
        <v>3035521.2944631418</v>
      </c>
      <c r="K295" s="3">
        <f t="shared" si="55"/>
        <v>2554167.5225045811</v>
      </c>
      <c r="L295" t="str">
        <f t="shared" si="51"/>
        <v>No</v>
      </c>
      <c r="M295" t="str">
        <f t="shared" si="56"/>
        <v/>
      </c>
      <c r="N295" s="1">
        <f t="shared" si="57"/>
        <v>3454323.2944631544</v>
      </c>
      <c r="O295" t="str">
        <f t="shared" si="52"/>
        <v>No</v>
      </c>
      <c r="P295" t="str">
        <f t="shared" si="58"/>
        <v/>
      </c>
      <c r="Q295">
        <f t="shared" si="60"/>
        <v>25</v>
      </c>
    </row>
    <row r="296" spans="1:17" x14ac:dyDescent="0.2">
      <c r="B296">
        <f t="shared" si="59"/>
        <v>24</v>
      </c>
      <c r="C296">
        <v>291</v>
      </c>
      <c r="D296" s="1">
        <f>Summary!$C$25</f>
        <v>8347.2363707649274</v>
      </c>
      <c r="E296" s="1">
        <f>Summary!$C$26*(1+Summary!$C$18)^'Time series'!B296</f>
        <v>2685.2011817825401</v>
      </c>
      <c r="F296" s="3">
        <f>(52*Summary!$C$14/12)*((1+Summary!$C$19)^'Time series'!B296)</f>
        <v>19493.869435960885</v>
      </c>
      <c r="G296" s="1">
        <f t="shared" si="49"/>
        <v>-8461.4318834134174</v>
      </c>
      <c r="H296" s="4" t="str">
        <f t="shared" si="50"/>
        <v>Yes</v>
      </c>
      <c r="I296" s="4" t="str">
        <f t="shared" si="53"/>
        <v/>
      </c>
      <c r="J296" s="1">
        <f t="shared" si="54"/>
        <v>3046553.7320156894</v>
      </c>
      <c r="K296" s="3">
        <f t="shared" si="55"/>
        <v>2573661.391940542</v>
      </c>
      <c r="L296" t="str">
        <f t="shared" si="51"/>
        <v>No</v>
      </c>
      <c r="M296" t="str">
        <f t="shared" si="56"/>
        <v/>
      </c>
      <c r="N296" s="1">
        <f t="shared" si="57"/>
        <v>3465355.7320157019</v>
      </c>
      <c r="O296" t="str">
        <f t="shared" si="52"/>
        <v>No</v>
      </c>
      <c r="P296" t="str">
        <f t="shared" si="58"/>
        <v/>
      </c>
      <c r="Q296">
        <f t="shared" si="60"/>
        <v>25</v>
      </c>
    </row>
    <row r="297" spans="1:17" x14ac:dyDescent="0.2">
      <c r="B297">
        <f t="shared" si="59"/>
        <v>24</v>
      </c>
      <c r="C297">
        <v>292</v>
      </c>
      <c r="D297" s="1">
        <f>Summary!$C$25</f>
        <v>8347.2363707649274</v>
      </c>
      <c r="E297" s="1">
        <f>Summary!$C$26*(1+Summary!$C$18)^'Time series'!B297</f>
        <v>2685.2011817825401</v>
      </c>
      <c r="F297" s="3">
        <f>(52*Summary!$C$14/12)*((1+Summary!$C$19)^'Time series'!B297)</f>
        <v>19493.869435960885</v>
      </c>
      <c r="G297" s="1">
        <f t="shared" si="49"/>
        <v>-8461.4318834134174</v>
      </c>
      <c r="H297" s="4" t="str">
        <f t="shared" si="50"/>
        <v>Yes</v>
      </c>
      <c r="I297" s="4" t="str">
        <f t="shared" si="53"/>
        <v/>
      </c>
      <c r="J297" s="1">
        <f t="shared" si="54"/>
        <v>3057586.1695682369</v>
      </c>
      <c r="K297" s="3">
        <f t="shared" si="55"/>
        <v>2593155.2613765029</v>
      </c>
      <c r="L297" t="str">
        <f t="shared" si="51"/>
        <v>No</v>
      </c>
      <c r="M297" t="str">
        <f t="shared" si="56"/>
        <v/>
      </c>
      <c r="N297" s="1">
        <f t="shared" si="57"/>
        <v>3476388.1695682495</v>
      </c>
      <c r="O297" t="str">
        <f t="shared" si="52"/>
        <v>No</v>
      </c>
      <c r="P297" t="str">
        <f t="shared" si="58"/>
        <v/>
      </c>
      <c r="Q297">
        <f t="shared" si="60"/>
        <v>25</v>
      </c>
    </row>
    <row r="298" spans="1:17" x14ac:dyDescent="0.2">
      <c r="B298">
        <f t="shared" si="59"/>
        <v>24</v>
      </c>
      <c r="C298">
        <v>293</v>
      </c>
      <c r="D298" s="1">
        <f>Summary!$C$25</f>
        <v>8347.2363707649274</v>
      </c>
      <c r="E298" s="1">
        <f>Summary!$C$26*(1+Summary!$C$18)^'Time series'!B298</f>
        <v>2685.2011817825401</v>
      </c>
      <c r="F298" s="3">
        <f>(52*Summary!$C$14/12)*((1+Summary!$C$19)^'Time series'!B298)</f>
        <v>19493.869435960885</v>
      </c>
      <c r="G298" s="1">
        <f t="shared" si="49"/>
        <v>-8461.4318834134174</v>
      </c>
      <c r="H298" s="4" t="str">
        <f t="shared" si="50"/>
        <v>Yes</v>
      </c>
      <c r="I298" s="4" t="str">
        <f t="shared" si="53"/>
        <v/>
      </c>
      <c r="J298" s="1">
        <f t="shared" si="54"/>
        <v>3068618.6071207845</v>
      </c>
      <c r="K298" s="3">
        <f t="shared" si="55"/>
        <v>2612649.1308124638</v>
      </c>
      <c r="L298" t="str">
        <f t="shared" si="51"/>
        <v>No</v>
      </c>
      <c r="M298" t="str">
        <f t="shared" si="56"/>
        <v/>
      </c>
      <c r="N298" s="1">
        <f t="shared" si="57"/>
        <v>3487420.607120797</v>
      </c>
      <c r="O298" t="str">
        <f t="shared" si="52"/>
        <v>No</v>
      </c>
      <c r="P298" t="str">
        <f t="shared" si="58"/>
        <v/>
      </c>
      <c r="Q298">
        <f t="shared" si="60"/>
        <v>25</v>
      </c>
    </row>
    <row r="299" spans="1:17" x14ac:dyDescent="0.2">
      <c r="B299">
        <f t="shared" si="59"/>
        <v>24</v>
      </c>
      <c r="C299">
        <v>294</v>
      </c>
      <c r="D299" s="1">
        <f>Summary!$C$25</f>
        <v>8347.2363707649274</v>
      </c>
      <c r="E299" s="1">
        <f>Summary!$C$26*(1+Summary!$C$18)^'Time series'!B299</f>
        <v>2685.2011817825401</v>
      </c>
      <c r="F299" s="3">
        <f>(52*Summary!$C$14/12)*((1+Summary!$C$19)^'Time series'!B299)</f>
        <v>19493.869435960885</v>
      </c>
      <c r="G299" s="1">
        <f t="shared" si="49"/>
        <v>-8461.4318834134174</v>
      </c>
      <c r="H299" s="4" t="str">
        <f t="shared" si="50"/>
        <v>Yes</v>
      </c>
      <c r="I299" s="4" t="str">
        <f t="shared" si="53"/>
        <v/>
      </c>
      <c r="J299" s="1">
        <f t="shared" si="54"/>
        <v>3079651.044673332</v>
      </c>
      <c r="K299" s="3">
        <f t="shared" si="55"/>
        <v>2632143.0002484247</v>
      </c>
      <c r="L299" t="str">
        <f t="shared" si="51"/>
        <v>No</v>
      </c>
      <c r="M299" t="str">
        <f t="shared" si="56"/>
        <v/>
      </c>
      <c r="N299" s="1">
        <f t="shared" si="57"/>
        <v>3498453.0446733446</v>
      </c>
      <c r="O299" t="str">
        <f t="shared" si="52"/>
        <v>No</v>
      </c>
      <c r="P299" t="str">
        <f t="shared" si="58"/>
        <v/>
      </c>
      <c r="Q299">
        <f t="shared" si="60"/>
        <v>25</v>
      </c>
    </row>
    <row r="300" spans="1:17" x14ac:dyDescent="0.2">
      <c r="B300">
        <f t="shared" si="59"/>
        <v>24</v>
      </c>
      <c r="C300">
        <v>295</v>
      </c>
      <c r="D300" s="1">
        <f>Summary!$C$25</f>
        <v>8347.2363707649274</v>
      </c>
      <c r="E300" s="1">
        <f>Summary!$C$26*(1+Summary!$C$18)^'Time series'!B300</f>
        <v>2685.2011817825401</v>
      </c>
      <c r="F300" s="3">
        <f>(52*Summary!$C$14/12)*((1+Summary!$C$19)^'Time series'!B300)</f>
        <v>19493.869435960885</v>
      </c>
      <c r="G300" s="1">
        <f t="shared" si="49"/>
        <v>-8461.4318834134174</v>
      </c>
      <c r="H300" s="4" t="str">
        <f t="shared" si="50"/>
        <v>Yes</v>
      </c>
      <c r="I300" s="4" t="str">
        <f t="shared" si="53"/>
        <v/>
      </c>
      <c r="J300" s="1">
        <f t="shared" si="54"/>
        <v>3090683.4822258796</v>
      </c>
      <c r="K300" s="3">
        <f t="shared" si="55"/>
        <v>2651636.8696843856</v>
      </c>
      <c r="L300" t="str">
        <f t="shared" si="51"/>
        <v>No</v>
      </c>
      <c r="M300" t="str">
        <f t="shared" si="56"/>
        <v/>
      </c>
      <c r="N300" s="1">
        <f t="shared" si="57"/>
        <v>3509485.4822258921</v>
      </c>
      <c r="O300" t="str">
        <f t="shared" si="52"/>
        <v>No</v>
      </c>
      <c r="P300" t="str">
        <f t="shared" si="58"/>
        <v/>
      </c>
      <c r="Q300">
        <f t="shared" si="60"/>
        <v>25</v>
      </c>
    </row>
    <row r="301" spans="1:17" x14ac:dyDescent="0.2">
      <c r="B301">
        <f t="shared" si="59"/>
        <v>24</v>
      </c>
      <c r="C301">
        <v>296</v>
      </c>
      <c r="D301" s="1">
        <f>Summary!$C$25</f>
        <v>8347.2363707649274</v>
      </c>
      <c r="E301" s="1">
        <f>Summary!$C$26*(1+Summary!$C$18)^'Time series'!B301</f>
        <v>2685.2011817825401</v>
      </c>
      <c r="F301" s="3">
        <f>(52*Summary!$C$14/12)*((1+Summary!$C$19)^'Time series'!B301)</f>
        <v>19493.869435960885</v>
      </c>
      <c r="G301" s="1">
        <f t="shared" si="49"/>
        <v>-8461.4318834134174</v>
      </c>
      <c r="H301" s="4" t="str">
        <f t="shared" si="50"/>
        <v>Yes</v>
      </c>
      <c r="I301" s="4" t="str">
        <f t="shared" si="53"/>
        <v/>
      </c>
      <c r="J301" s="1">
        <f t="shared" si="54"/>
        <v>3101715.9197784271</v>
      </c>
      <c r="K301" s="3">
        <f t="shared" si="55"/>
        <v>2671130.7391203465</v>
      </c>
      <c r="L301" t="str">
        <f t="shared" si="51"/>
        <v>No</v>
      </c>
      <c r="M301" t="str">
        <f t="shared" si="56"/>
        <v/>
      </c>
      <c r="N301" s="1">
        <f t="shared" si="57"/>
        <v>3520517.9197784397</v>
      </c>
      <c r="O301" t="str">
        <f t="shared" si="52"/>
        <v>No</v>
      </c>
      <c r="P301" t="str">
        <f t="shared" si="58"/>
        <v/>
      </c>
      <c r="Q301">
        <f t="shared" si="60"/>
        <v>25</v>
      </c>
    </row>
    <row r="302" spans="1:17" x14ac:dyDescent="0.2">
      <c r="B302">
        <f t="shared" si="59"/>
        <v>24</v>
      </c>
      <c r="C302">
        <v>297</v>
      </c>
      <c r="D302" s="1">
        <f>Summary!$C$25</f>
        <v>8347.2363707649274</v>
      </c>
      <c r="E302" s="1">
        <f>Summary!$C$26*(1+Summary!$C$18)^'Time series'!B302</f>
        <v>2685.2011817825401</v>
      </c>
      <c r="F302" s="3">
        <f>(52*Summary!$C$14/12)*((1+Summary!$C$19)^'Time series'!B302)</f>
        <v>19493.869435960885</v>
      </c>
      <c r="G302" s="1">
        <f t="shared" si="49"/>
        <v>-8461.4318834134174</v>
      </c>
      <c r="H302" s="4" t="str">
        <f t="shared" si="50"/>
        <v>Yes</v>
      </c>
      <c r="I302" s="4" t="str">
        <f t="shared" si="53"/>
        <v/>
      </c>
      <c r="J302" s="1">
        <f t="shared" si="54"/>
        <v>3112748.3573309747</v>
      </c>
      <c r="K302" s="3">
        <f t="shared" si="55"/>
        <v>2690624.6085563074</v>
      </c>
      <c r="L302" t="str">
        <f t="shared" si="51"/>
        <v>No</v>
      </c>
      <c r="M302" t="str">
        <f t="shared" si="56"/>
        <v/>
      </c>
      <c r="N302" s="1">
        <f t="shared" si="57"/>
        <v>3531550.3573309872</v>
      </c>
      <c r="O302" t="str">
        <f t="shared" si="52"/>
        <v>No</v>
      </c>
      <c r="P302" t="str">
        <f t="shared" si="58"/>
        <v/>
      </c>
      <c r="Q302">
        <f t="shared" si="60"/>
        <v>25</v>
      </c>
    </row>
    <row r="303" spans="1:17" x14ac:dyDescent="0.2">
      <c r="B303">
        <f t="shared" si="59"/>
        <v>24</v>
      </c>
      <c r="C303">
        <v>298</v>
      </c>
      <c r="D303" s="1">
        <f>Summary!$C$25</f>
        <v>8347.2363707649274</v>
      </c>
      <c r="E303" s="1">
        <f>Summary!$C$26*(1+Summary!$C$18)^'Time series'!B303</f>
        <v>2685.2011817825401</v>
      </c>
      <c r="F303" s="3">
        <f>(52*Summary!$C$14/12)*((1+Summary!$C$19)^'Time series'!B303)</f>
        <v>19493.869435960885</v>
      </c>
      <c r="G303" s="1">
        <f t="shared" si="49"/>
        <v>-8461.4318834134174</v>
      </c>
      <c r="H303" s="4" t="str">
        <f t="shared" si="50"/>
        <v>Yes</v>
      </c>
      <c r="I303" s="4" t="str">
        <f t="shared" si="53"/>
        <v/>
      </c>
      <c r="J303" s="1">
        <f t="shared" si="54"/>
        <v>3123780.7948835222</v>
      </c>
      <c r="K303" s="3">
        <f t="shared" si="55"/>
        <v>2710118.4779922683</v>
      </c>
      <c r="L303" t="str">
        <f t="shared" si="51"/>
        <v>No</v>
      </c>
      <c r="M303" t="str">
        <f t="shared" si="56"/>
        <v/>
      </c>
      <c r="N303" s="1">
        <f t="shared" si="57"/>
        <v>3542582.7948835348</v>
      </c>
      <c r="O303" t="str">
        <f t="shared" si="52"/>
        <v>No</v>
      </c>
      <c r="P303" t="str">
        <f t="shared" si="58"/>
        <v/>
      </c>
      <c r="Q303">
        <f t="shared" si="60"/>
        <v>25</v>
      </c>
    </row>
    <row r="304" spans="1:17" x14ac:dyDescent="0.2">
      <c r="B304">
        <f t="shared" si="59"/>
        <v>24</v>
      </c>
      <c r="C304">
        <v>299</v>
      </c>
      <c r="D304" s="1">
        <f>Summary!$C$25</f>
        <v>8347.2363707649274</v>
      </c>
      <c r="E304" s="1">
        <f>Summary!$C$26*(1+Summary!$C$18)^'Time series'!B304</f>
        <v>2685.2011817825401</v>
      </c>
      <c r="F304" s="3">
        <f>(52*Summary!$C$14/12)*((1+Summary!$C$19)^'Time series'!B304)</f>
        <v>19493.869435960885</v>
      </c>
      <c r="G304" s="1">
        <f t="shared" si="49"/>
        <v>-8461.4318834134174</v>
      </c>
      <c r="H304" s="4" t="str">
        <f t="shared" si="50"/>
        <v>Yes</v>
      </c>
      <c r="I304" s="4" t="str">
        <f t="shared" si="53"/>
        <v/>
      </c>
      <c r="J304" s="1">
        <f t="shared" si="54"/>
        <v>3134813.2324360698</v>
      </c>
      <c r="K304" s="3">
        <f t="shared" si="55"/>
        <v>2729612.3474282292</v>
      </c>
      <c r="L304" t="str">
        <f t="shared" si="51"/>
        <v>No</v>
      </c>
      <c r="M304" t="str">
        <f t="shared" si="56"/>
        <v/>
      </c>
      <c r="N304" s="1">
        <f t="shared" si="57"/>
        <v>3553615.2324360823</v>
      </c>
      <c r="O304" t="str">
        <f t="shared" si="52"/>
        <v>No</v>
      </c>
      <c r="P304" t="str">
        <f t="shared" si="58"/>
        <v/>
      </c>
      <c r="Q304">
        <f t="shared" si="60"/>
        <v>25</v>
      </c>
    </row>
    <row r="305" spans="1:17" x14ac:dyDescent="0.2">
      <c r="B305">
        <f t="shared" si="59"/>
        <v>24</v>
      </c>
      <c r="C305">
        <v>300</v>
      </c>
      <c r="D305" s="1">
        <f>Summary!$C$25</f>
        <v>8347.2363707649274</v>
      </c>
      <c r="E305" s="1">
        <f>Summary!$C$26*(1+Summary!$C$18)^'Time series'!B305</f>
        <v>2685.2011817825401</v>
      </c>
      <c r="F305" s="3">
        <f>(52*Summary!$C$14/12)*((1+Summary!$C$19)^'Time series'!B305)</f>
        <v>19493.869435960885</v>
      </c>
      <c r="G305" s="1">
        <f t="shared" si="49"/>
        <v>-8461.4318834134174</v>
      </c>
      <c r="H305" s="4" t="str">
        <f t="shared" si="50"/>
        <v>Yes</v>
      </c>
      <c r="I305" s="4" t="str">
        <f t="shared" si="53"/>
        <v/>
      </c>
      <c r="J305" s="1">
        <f t="shared" si="54"/>
        <v>3145845.6699886173</v>
      </c>
      <c r="K305" s="3">
        <f t="shared" si="55"/>
        <v>2749106.2168641901</v>
      </c>
      <c r="L305" t="str">
        <f t="shared" si="51"/>
        <v>No</v>
      </c>
      <c r="M305" t="str">
        <f t="shared" si="56"/>
        <v/>
      </c>
      <c r="N305" s="1">
        <f t="shared" si="57"/>
        <v>3564647.6699886299</v>
      </c>
      <c r="O305" t="str">
        <f t="shared" si="52"/>
        <v>No</v>
      </c>
      <c r="P305" t="str">
        <f t="shared" si="58"/>
        <v/>
      </c>
      <c r="Q305">
        <f t="shared" si="60"/>
        <v>25</v>
      </c>
    </row>
    <row r="306" spans="1:17" x14ac:dyDescent="0.2">
      <c r="A306">
        <f>B306+1</f>
        <v>26</v>
      </c>
      <c r="B306">
        <f t="shared" si="59"/>
        <v>25</v>
      </c>
      <c r="C306">
        <v>301</v>
      </c>
      <c r="D306" s="1">
        <f>Summary!$C$25</f>
        <v>8347.2363707649274</v>
      </c>
      <c r="E306" s="1">
        <f>Summary!$C$26*(1+Summary!$C$18)^'Time series'!B306</f>
        <v>2738.9052054181907</v>
      </c>
      <c r="F306" s="3">
        <f>(52*Summary!$C$14/12)*((1+Summary!$C$19)^'Time series'!B306)</f>
        <v>21004.64431724785</v>
      </c>
      <c r="G306" s="1">
        <f t="shared" si="49"/>
        <v>-9918.5027410647326</v>
      </c>
      <c r="H306" s="4" t="str">
        <f t="shared" si="50"/>
        <v>Yes</v>
      </c>
      <c r="I306" s="4" t="str">
        <f t="shared" si="53"/>
        <v/>
      </c>
      <c r="J306" s="1">
        <f t="shared" si="54"/>
        <v>3156931.8115648008</v>
      </c>
      <c r="K306" s="3">
        <f t="shared" si="55"/>
        <v>2770110.861181438</v>
      </c>
      <c r="L306" t="str">
        <f t="shared" si="51"/>
        <v>No</v>
      </c>
      <c r="M306" t="str">
        <f t="shared" si="56"/>
        <v/>
      </c>
      <c r="N306" s="1">
        <f t="shared" si="57"/>
        <v>3575733.8115648134</v>
      </c>
      <c r="O306" t="str">
        <f t="shared" si="52"/>
        <v>No</v>
      </c>
      <c r="P306" t="str">
        <f t="shared" si="58"/>
        <v/>
      </c>
      <c r="Q306">
        <f t="shared" si="60"/>
        <v>26</v>
      </c>
    </row>
    <row r="307" spans="1:17" x14ac:dyDescent="0.2">
      <c r="B307">
        <f t="shared" si="59"/>
        <v>25</v>
      </c>
      <c r="C307">
        <v>302</v>
      </c>
      <c r="D307" s="1">
        <f>Summary!$C$25</f>
        <v>8347.2363707649274</v>
      </c>
      <c r="E307" s="1">
        <f>Summary!$C$26*(1+Summary!$C$18)^'Time series'!B307</f>
        <v>2738.9052054181907</v>
      </c>
      <c r="F307" s="3">
        <f>(52*Summary!$C$14/12)*((1+Summary!$C$19)^'Time series'!B307)</f>
        <v>21004.64431724785</v>
      </c>
      <c r="G307" s="1">
        <f t="shared" si="49"/>
        <v>-9918.5027410647326</v>
      </c>
      <c r="H307" s="4" t="str">
        <f t="shared" si="50"/>
        <v>Yes</v>
      </c>
      <c r="I307" s="4" t="str">
        <f t="shared" si="53"/>
        <v/>
      </c>
      <c r="J307" s="1">
        <f t="shared" si="54"/>
        <v>3168017.9531409843</v>
      </c>
      <c r="K307" s="3">
        <f t="shared" si="55"/>
        <v>2791115.5054986859</v>
      </c>
      <c r="L307" t="str">
        <f t="shared" si="51"/>
        <v>No</v>
      </c>
      <c r="M307" t="str">
        <f t="shared" si="56"/>
        <v/>
      </c>
      <c r="N307" s="1">
        <f t="shared" si="57"/>
        <v>3586819.9531409969</v>
      </c>
      <c r="O307" t="str">
        <f t="shared" si="52"/>
        <v>No</v>
      </c>
      <c r="P307" t="str">
        <f t="shared" si="58"/>
        <v/>
      </c>
      <c r="Q307">
        <f t="shared" si="60"/>
        <v>26</v>
      </c>
    </row>
    <row r="308" spans="1:17" x14ac:dyDescent="0.2">
      <c r="B308">
        <f t="shared" si="59"/>
        <v>25</v>
      </c>
      <c r="C308">
        <v>303</v>
      </c>
      <c r="D308" s="1">
        <f>Summary!$C$25</f>
        <v>8347.2363707649274</v>
      </c>
      <c r="E308" s="1">
        <f>Summary!$C$26*(1+Summary!$C$18)^'Time series'!B308</f>
        <v>2738.9052054181907</v>
      </c>
      <c r="F308" s="3">
        <f>(52*Summary!$C$14/12)*((1+Summary!$C$19)^'Time series'!B308)</f>
        <v>21004.64431724785</v>
      </c>
      <c r="G308" s="1">
        <f t="shared" si="49"/>
        <v>-9918.5027410647326</v>
      </c>
      <c r="H308" s="4" t="str">
        <f t="shared" si="50"/>
        <v>Yes</v>
      </c>
      <c r="I308" s="4" t="str">
        <f t="shared" si="53"/>
        <v/>
      </c>
      <c r="J308" s="1">
        <f t="shared" si="54"/>
        <v>3179104.0947171678</v>
      </c>
      <c r="K308" s="3">
        <f t="shared" si="55"/>
        <v>2812120.1498159338</v>
      </c>
      <c r="L308" t="str">
        <f t="shared" si="51"/>
        <v>No</v>
      </c>
      <c r="M308" t="str">
        <f t="shared" si="56"/>
        <v/>
      </c>
      <c r="N308" s="1">
        <f t="shared" si="57"/>
        <v>3597906.0947171804</v>
      </c>
      <c r="O308" t="str">
        <f t="shared" si="52"/>
        <v>No</v>
      </c>
      <c r="P308" t="str">
        <f t="shared" si="58"/>
        <v/>
      </c>
      <c r="Q308">
        <f t="shared" si="60"/>
        <v>26</v>
      </c>
    </row>
    <row r="309" spans="1:17" x14ac:dyDescent="0.2">
      <c r="B309">
        <f t="shared" si="59"/>
        <v>25</v>
      </c>
      <c r="C309">
        <v>304</v>
      </c>
      <c r="D309" s="1">
        <f>Summary!$C$25</f>
        <v>8347.2363707649274</v>
      </c>
      <c r="E309" s="1">
        <f>Summary!$C$26*(1+Summary!$C$18)^'Time series'!B309</f>
        <v>2738.9052054181907</v>
      </c>
      <c r="F309" s="3">
        <f>(52*Summary!$C$14/12)*((1+Summary!$C$19)^'Time series'!B309)</f>
        <v>21004.64431724785</v>
      </c>
      <c r="G309" s="1">
        <f t="shared" si="49"/>
        <v>-9918.5027410647326</v>
      </c>
      <c r="H309" s="4" t="str">
        <f t="shared" si="50"/>
        <v>Yes</v>
      </c>
      <c r="I309" s="4" t="str">
        <f t="shared" si="53"/>
        <v/>
      </c>
      <c r="J309" s="1">
        <f t="shared" si="54"/>
        <v>3190190.2362933513</v>
      </c>
      <c r="K309" s="3">
        <f t="shared" si="55"/>
        <v>2833124.7941331817</v>
      </c>
      <c r="L309" t="str">
        <f t="shared" si="51"/>
        <v>No</v>
      </c>
      <c r="M309" t="str">
        <f t="shared" si="56"/>
        <v/>
      </c>
      <c r="N309" s="1">
        <f t="shared" si="57"/>
        <v>3608992.2362933639</v>
      </c>
      <c r="O309" t="str">
        <f t="shared" si="52"/>
        <v>No</v>
      </c>
      <c r="P309" t="str">
        <f t="shared" si="58"/>
        <v/>
      </c>
      <c r="Q309">
        <f t="shared" si="60"/>
        <v>26</v>
      </c>
    </row>
    <row r="310" spans="1:17" x14ac:dyDescent="0.2">
      <c r="B310">
        <f t="shared" si="59"/>
        <v>25</v>
      </c>
      <c r="C310">
        <v>305</v>
      </c>
      <c r="D310" s="1">
        <f>Summary!$C$25</f>
        <v>8347.2363707649274</v>
      </c>
      <c r="E310" s="1">
        <f>Summary!$C$26*(1+Summary!$C$18)^'Time series'!B310</f>
        <v>2738.9052054181907</v>
      </c>
      <c r="F310" s="3">
        <f>(52*Summary!$C$14/12)*((1+Summary!$C$19)^'Time series'!B310)</f>
        <v>21004.64431724785</v>
      </c>
      <c r="G310" s="1">
        <f t="shared" si="49"/>
        <v>-9918.5027410647326</v>
      </c>
      <c r="H310" s="4" t="str">
        <f t="shared" si="50"/>
        <v>Yes</v>
      </c>
      <c r="I310" s="4" t="str">
        <f t="shared" si="53"/>
        <v/>
      </c>
      <c r="J310" s="1">
        <f t="shared" si="54"/>
        <v>3201276.3778695348</v>
      </c>
      <c r="K310" s="3">
        <f t="shared" si="55"/>
        <v>2854129.4384504296</v>
      </c>
      <c r="L310" t="str">
        <f t="shared" si="51"/>
        <v>No</v>
      </c>
      <c r="M310" t="str">
        <f t="shared" si="56"/>
        <v/>
      </c>
      <c r="N310" s="1">
        <f t="shared" si="57"/>
        <v>3620078.3778695473</v>
      </c>
      <c r="O310" t="str">
        <f t="shared" si="52"/>
        <v>No</v>
      </c>
      <c r="P310" t="str">
        <f t="shared" si="58"/>
        <v/>
      </c>
      <c r="Q310">
        <f t="shared" si="60"/>
        <v>26</v>
      </c>
    </row>
    <row r="311" spans="1:17" x14ac:dyDescent="0.2">
      <c r="B311">
        <f t="shared" si="59"/>
        <v>25</v>
      </c>
      <c r="C311">
        <v>306</v>
      </c>
      <c r="D311" s="1">
        <f>Summary!$C$25</f>
        <v>8347.2363707649274</v>
      </c>
      <c r="E311" s="1">
        <f>Summary!$C$26*(1+Summary!$C$18)^'Time series'!B311</f>
        <v>2738.9052054181907</v>
      </c>
      <c r="F311" s="3">
        <f>(52*Summary!$C$14/12)*((1+Summary!$C$19)^'Time series'!B311)</f>
        <v>21004.64431724785</v>
      </c>
      <c r="G311" s="1">
        <f t="shared" si="49"/>
        <v>-9918.5027410647326</v>
      </c>
      <c r="H311" s="4" t="str">
        <f t="shared" si="50"/>
        <v>Yes</v>
      </c>
      <c r="I311" s="4" t="str">
        <f t="shared" si="53"/>
        <v/>
      </c>
      <c r="J311" s="1">
        <f t="shared" si="54"/>
        <v>3212362.5194457183</v>
      </c>
      <c r="K311" s="3">
        <f t="shared" si="55"/>
        <v>2875134.0827676775</v>
      </c>
      <c r="L311" t="str">
        <f t="shared" si="51"/>
        <v>No</v>
      </c>
      <c r="M311" t="str">
        <f t="shared" si="56"/>
        <v/>
      </c>
      <c r="N311" s="1">
        <f t="shared" si="57"/>
        <v>3631164.5194457308</v>
      </c>
      <c r="O311" t="str">
        <f t="shared" si="52"/>
        <v>No</v>
      </c>
      <c r="P311" t="str">
        <f t="shared" si="58"/>
        <v/>
      </c>
      <c r="Q311">
        <f t="shared" si="60"/>
        <v>26</v>
      </c>
    </row>
    <row r="312" spans="1:17" x14ac:dyDescent="0.2">
      <c r="B312">
        <f t="shared" si="59"/>
        <v>25</v>
      </c>
      <c r="C312">
        <v>307</v>
      </c>
      <c r="D312" s="1">
        <f>Summary!$C$25</f>
        <v>8347.2363707649274</v>
      </c>
      <c r="E312" s="1">
        <f>Summary!$C$26*(1+Summary!$C$18)^'Time series'!B312</f>
        <v>2738.9052054181907</v>
      </c>
      <c r="F312" s="3">
        <f>(52*Summary!$C$14/12)*((1+Summary!$C$19)^'Time series'!B312)</f>
        <v>21004.64431724785</v>
      </c>
      <c r="G312" s="1">
        <f t="shared" si="49"/>
        <v>-9918.5027410647326</v>
      </c>
      <c r="H312" s="4" t="str">
        <f t="shared" si="50"/>
        <v>Yes</v>
      </c>
      <c r="I312" s="4" t="str">
        <f t="shared" si="53"/>
        <v/>
      </c>
      <c r="J312" s="1">
        <f t="shared" si="54"/>
        <v>3223448.6610219018</v>
      </c>
      <c r="K312" s="3">
        <f t="shared" si="55"/>
        <v>2896138.7270849254</v>
      </c>
      <c r="L312" t="str">
        <f t="shared" si="51"/>
        <v>No</v>
      </c>
      <c r="M312" t="str">
        <f t="shared" si="56"/>
        <v/>
      </c>
      <c r="N312" s="1">
        <f t="shared" si="57"/>
        <v>3642250.6610219143</v>
      </c>
      <c r="O312" t="str">
        <f t="shared" si="52"/>
        <v>No</v>
      </c>
      <c r="P312" t="str">
        <f t="shared" si="58"/>
        <v/>
      </c>
      <c r="Q312">
        <f t="shared" si="60"/>
        <v>26</v>
      </c>
    </row>
    <row r="313" spans="1:17" x14ac:dyDescent="0.2">
      <c r="B313">
        <f t="shared" si="59"/>
        <v>25</v>
      </c>
      <c r="C313">
        <v>308</v>
      </c>
      <c r="D313" s="1">
        <f>Summary!$C$25</f>
        <v>8347.2363707649274</v>
      </c>
      <c r="E313" s="1">
        <f>Summary!$C$26*(1+Summary!$C$18)^'Time series'!B313</f>
        <v>2738.9052054181907</v>
      </c>
      <c r="F313" s="3">
        <f>(52*Summary!$C$14/12)*((1+Summary!$C$19)^'Time series'!B313)</f>
        <v>21004.64431724785</v>
      </c>
      <c r="G313" s="1">
        <f t="shared" si="49"/>
        <v>-9918.5027410647326</v>
      </c>
      <c r="H313" s="4" t="str">
        <f t="shared" si="50"/>
        <v>Yes</v>
      </c>
      <c r="I313" s="4" t="str">
        <f t="shared" si="53"/>
        <v/>
      </c>
      <c r="J313" s="1">
        <f t="shared" si="54"/>
        <v>3234534.8025980853</v>
      </c>
      <c r="K313" s="3">
        <f t="shared" si="55"/>
        <v>2917143.3714021733</v>
      </c>
      <c r="L313" t="str">
        <f t="shared" si="51"/>
        <v>No</v>
      </c>
      <c r="M313" t="str">
        <f t="shared" si="56"/>
        <v/>
      </c>
      <c r="N313" s="1">
        <f t="shared" si="57"/>
        <v>3653336.8025980978</v>
      </c>
      <c r="O313" t="str">
        <f t="shared" si="52"/>
        <v>No</v>
      </c>
      <c r="P313" t="str">
        <f t="shared" si="58"/>
        <v/>
      </c>
      <c r="Q313">
        <f t="shared" si="60"/>
        <v>26</v>
      </c>
    </row>
    <row r="314" spans="1:17" x14ac:dyDescent="0.2">
      <c r="B314">
        <f t="shared" si="59"/>
        <v>25</v>
      </c>
      <c r="C314">
        <v>309</v>
      </c>
      <c r="D314" s="1">
        <f>Summary!$C$25</f>
        <v>8347.2363707649274</v>
      </c>
      <c r="E314" s="1">
        <f>Summary!$C$26*(1+Summary!$C$18)^'Time series'!B314</f>
        <v>2738.9052054181907</v>
      </c>
      <c r="F314" s="3">
        <f>(52*Summary!$C$14/12)*((1+Summary!$C$19)^'Time series'!B314)</f>
        <v>21004.64431724785</v>
      </c>
      <c r="G314" s="1">
        <f t="shared" si="49"/>
        <v>-9918.5027410647326</v>
      </c>
      <c r="H314" s="4" t="str">
        <f t="shared" si="50"/>
        <v>Yes</v>
      </c>
      <c r="I314" s="4" t="str">
        <f t="shared" si="53"/>
        <v/>
      </c>
      <c r="J314" s="1">
        <f t="shared" si="54"/>
        <v>3245620.9441742687</v>
      </c>
      <c r="K314" s="3">
        <f t="shared" si="55"/>
        <v>2938148.0157194212</v>
      </c>
      <c r="L314" t="str">
        <f t="shared" si="51"/>
        <v>No</v>
      </c>
      <c r="M314" t="str">
        <f t="shared" si="56"/>
        <v/>
      </c>
      <c r="N314" s="1">
        <f t="shared" si="57"/>
        <v>3664422.9441742813</v>
      </c>
      <c r="O314" t="str">
        <f t="shared" si="52"/>
        <v>No</v>
      </c>
      <c r="P314" t="str">
        <f t="shared" si="58"/>
        <v/>
      </c>
      <c r="Q314">
        <f t="shared" si="60"/>
        <v>26</v>
      </c>
    </row>
    <row r="315" spans="1:17" x14ac:dyDescent="0.2">
      <c r="B315">
        <f t="shared" si="59"/>
        <v>25</v>
      </c>
      <c r="C315">
        <v>310</v>
      </c>
      <c r="D315" s="1">
        <f>Summary!$C$25</f>
        <v>8347.2363707649274</v>
      </c>
      <c r="E315" s="1">
        <f>Summary!$C$26*(1+Summary!$C$18)^'Time series'!B315</f>
        <v>2738.9052054181907</v>
      </c>
      <c r="F315" s="3">
        <f>(52*Summary!$C$14/12)*((1+Summary!$C$19)^'Time series'!B315)</f>
        <v>21004.64431724785</v>
      </c>
      <c r="G315" s="1">
        <f t="shared" si="49"/>
        <v>-9918.5027410647326</v>
      </c>
      <c r="H315" s="4" t="str">
        <f t="shared" si="50"/>
        <v>Yes</v>
      </c>
      <c r="I315" s="4" t="str">
        <f t="shared" si="53"/>
        <v/>
      </c>
      <c r="J315" s="1">
        <f t="shared" si="54"/>
        <v>3256707.0857504522</v>
      </c>
      <c r="K315" s="3">
        <f t="shared" si="55"/>
        <v>2959152.6600366691</v>
      </c>
      <c r="L315" t="str">
        <f t="shared" si="51"/>
        <v>No</v>
      </c>
      <c r="M315" t="str">
        <f t="shared" si="56"/>
        <v/>
      </c>
      <c r="N315" s="1">
        <f t="shared" si="57"/>
        <v>3675509.0857504648</v>
      </c>
      <c r="O315" t="str">
        <f t="shared" si="52"/>
        <v>No</v>
      </c>
      <c r="P315" t="str">
        <f t="shared" si="58"/>
        <v/>
      </c>
      <c r="Q315">
        <f t="shared" si="60"/>
        <v>26</v>
      </c>
    </row>
    <row r="316" spans="1:17" x14ac:dyDescent="0.2">
      <c r="B316">
        <f t="shared" si="59"/>
        <v>25</v>
      </c>
      <c r="C316">
        <v>311</v>
      </c>
      <c r="D316" s="1">
        <f>Summary!$C$25</f>
        <v>8347.2363707649274</v>
      </c>
      <c r="E316" s="1">
        <f>Summary!$C$26*(1+Summary!$C$18)^'Time series'!B316</f>
        <v>2738.9052054181907</v>
      </c>
      <c r="F316" s="3">
        <f>(52*Summary!$C$14/12)*((1+Summary!$C$19)^'Time series'!B316)</f>
        <v>21004.64431724785</v>
      </c>
      <c r="G316" s="1">
        <f t="shared" si="49"/>
        <v>-9918.5027410647326</v>
      </c>
      <c r="H316" s="4" t="str">
        <f t="shared" si="50"/>
        <v>Yes</v>
      </c>
      <c r="I316" s="4" t="str">
        <f t="shared" si="53"/>
        <v/>
      </c>
      <c r="J316" s="1">
        <f t="shared" si="54"/>
        <v>3267793.2273266357</v>
      </c>
      <c r="K316" s="3">
        <f t="shared" si="55"/>
        <v>2980157.304353917</v>
      </c>
      <c r="L316" t="str">
        <f t="shared" si="51"/>
        <v>No</v>
      </c>
      <c r="M316" t="str">
        <f t="shared" si="56"/>
        <v/>
      </c>
      <c r="N316" s="1">
        <f t="shared" si="57"/>
        <v>3686595.2273266483</v>
      </c>
      <c r="O316" t="str">
        <f t="shared" si="52"/>
        <v>No</v>
      </c>
      <c r="P316" t="str">
        <f t="shared" si="58"/>
        <v/>
      </c>
      <c r="Q316">
        <f t="shared" si="60"/>
        <v>26</v>
      </c>
    </row>
    <row r="317" spans="1:17" x14ac:dyDescent="0.2">
      <c r="B317">
        <f t="shared" si="59"/>
        <v>25</v>
      </c>
      <c r="C317">
        <v>312</v>
      </c>
      <c r="D317" s="1">
        <f>Summary!$C$25</f>
        <v>8347.2363707649274</v>
      </c>
      <c r="E317" s="1">
        <f>Summary!$C$26*(1+Summary!$C$18)^'Time series'!B317</f>
        <v>2738.9052054181907</v>
      </c>
      <c r="F317" s="3">
        <f>(52*Summary!$C$14/12)*((1+Summary!$C$19)^'Time series'!B317)</f>
        <v>21004.64431724785</v>
      </c>
      <c r="G317" s="1">
        <f t="shared" si="49"/>
        <v>-9918.5027410647326</v>
      </c>
      <c r="H317" s="4" t="str">
        <f t="shared" si="50"/>
        <v>Yes</v>
      </c>
      <c r="I317" s="4" t="str">
        <f t="shared" si="53"/>
        <v/>
      </c>
      <c r="J317" s="1">
        <f t="shared" si="54"/>
        <v>3278879.3689028192</v>
      </c>
      <c r="K317" s="3">
        <f t="shared" si="55"/>
        <v>3001161.9486711649</v>
      </c>
      <c r="L317" t="str">
        <f t="shared" si="51"/>
        <v>No</v>
      </c>
      <c r="M317" t="str">
        <f t="shared" si="56"/>
        <v/>
      </c>
      <c r="N317" s="1">
        <f t="shared" si="57"/>
        <v>3697681.3689028318</v>
      </c>
      <c r="O317" t="str">
        <f t="shared" si="52"/>
        <v>No</v>
      </c>
      <c r="P317" t="str">
        <f t="shared" si="58"/>
        <v/>
      </c>
      <c r="Q317">
        <f t="shared" si="60"/>
        <v>26</v>
      </c>
    </row>
    <row r="318" spans="1:17" x14ac:dyDescent="0.2">
      <c r="A318">
        <f>B318+1</f>
        <v>27</v>
      </c>
      <c r="B318">
        <f t="shared" si="59"/>
        <v>26</v>
      </c>
      <c r="C318">
        <v>313</v>
      </c>
      <c r="D318" s="1">
        <f>Summary!$C$25</f>
        <v>8347.2363707649274</v>
      </c>
      <c r="E318" s="1">
        <f>Summary!$C$26*(1+Summary!$C$18)^'Time series'!B318</f>
        <v>2793.6833095265551</v>
      </c>
      <c r="F318" s="3">
        <f>(52*Summary!$C$14/12)*((1+Summary!$C$19)^'Time series'!B318)</f>
        <v>22632.504251834554</v>
      </c>
      <c r="G318" s="1">
        <f t="shared" si="49"/>
        <v>-11491.584571543071</v>
      </c>
      <c r="H318" s="4" t="str">
        <f t="shared" si="50"/>
        <v>Yes</v>
      </c>
      <c r="I318" s="4" t="str">
        <f t="shared" si="53"/>
        <v/>
      </c>
      <c r="J318" s="1">
        <f t="shared" si="54"/>
        <v>3290020.288583111</v>
      </c>
      <c r="K318" s="3">
        <f t="shared" si="55"/>
        <v>3023794.4529229994</v>
      </c>
      <c r="L318" t="str">
        <f t="shared" si="51"/>
        <v>No</v>
      </c>
      <c r="M318" t="str">
        <f t="shared" si="56"/>
        <v/>
      </c>
      <c r="N318" s="1">
        <f t="shared" si="57"/>
        <v>3708822.2885831236</v>
      </c>
      <c r="O318" t="str">
        <f t="shared" si="52"/>
        <v>No</v>
      </c>
      <c r="P318" t="str">
        <f t="shared" si="58"/>
        <v/>
      </c>
      <c r="Q318">
        <f t="shared" si="60"/>
        <v>27</v>
      </c>
    </row>
    <row r="319" spans="1:17" x14ac:dyDescent="0.2">
      <c r="B319">
        <f t="shared" si="59"/>
        <v>26</v>
      </c>
      <c r="C319">
        <v>314</v>
      </c>
      <c r="D319" s="1">
        <f>Summary!$C$25</f>
        <v>8347.2363707649274</v>
      </c>
      <c r="E319" s="1">
        <f>Summary!$C$26*(1+Summary!$C$18)^'Time series'!B319</f>
        <v>2793.6833095265551</v>
      </c>
      <c r="F319" s="3">
        <f>(52*Summary!$C$14/12)*((1+Summary!$C$19)^'Time series'!B319)</f>
        <v>22632.504251834554</v>
      </c>
      <c r="G319" s="1">
        <f t="shared" si="49"/>
        <v>-11491.584571543071</v>
      </c>
      <c r="H319" s="4" t="str">
        <f t="shared" si="50"/>
        <v>Yes</v>
      </c>
      <c r="I319" s="4" t="str">
        <f t="shared" si="53"/>
        <v/>
      </c>
      <c r="J319" s="1">
        <f t="shared" si="54"/>
        <v>3301161.2082634028</v>
      </c>
      <c r="K319" s="3">
        <f t="shared" si="55"/>
        <v>3046426.9571748339</v>
      </c>
      <c r="L319" t="str">
        <f t="shared" si="51"/>
        <v>No</v>
      </c>
      <c r="M319" t="str">
        <f t="shared" si="56"/>
        <v/>
      </c>
      <c r="N319" s="1">
        <f t="shared" si="57"/>
        <v>3719963.2082634154</v>
      </c>
      <c r="O319" t="str">
        <f t="shared" si="52"/>
        <v>No</v>
      </c>
      <c r="P319" t="str">
        <f t="shared" si="58"/>
        <v/>
      </c>
      <c r="Q319">
        <f t="shared" si="60"/>
        <v>27</v>
      </c>
    </row>
    <row r="320" spans="1:17" x14ac:dyDescent="0.2">
      <c r="B320">
        <f t="shared" si="59"/>
        <v>26</v>
      </c>
      <c r="C320">
        <v>315</v>
      </c>
      <c r="D320" s="1">
        <f>Summary!$C$25</f>
        <v>8347.2363707649274</v>
      </c>
      <c r="E320" s="1">
        <f>Summary!$C$26*(1+Summary!$C$18)^'Time series'!B320</f>
        <v>2793.6833095265551</v>
      </c>
      <c r="F320" s="3">
        <f>(52*Summary!$C$14/12)*((1+Summary!$C$19)^'Time series'!B320)</f>
        <v>22632.504251834554</v>
      </c>
      <c r="G320" s="1">
        <f t="shared" si="49"/>
        <v>-11491.584571543071</v>
      </c>
      <c r="H320" s="4" t="str">
        <f t="shared" si="50"/>
        <v>Yes</v>
      </c>
      <c r="I320" s="4" t="str">
        <f t="shared" si="53"/>
        <v/>
      </c>
      <c r="J320" s="1">
        <f t="shared" si="54"/>
        <v>3312302.1279436946</v>
      </c>
      <c r="K320" s="3">
        <f t="shared" si="55"/>
        <v>3069059.4614266683</v>
      </c>
      <c r="L320" t="str">
        <f t="shared" si="51"/>
        <v>No</v>
      </c>
      <c r="M320" t="str">
        <f t="shared" si="56"/>
        <v/>
      </c>
      <c r="N320" s="1">
        <f t="shared" si="57"/>
        <v>3731104.1279437072</v>
      </c>
      <c r="O320" t="str">
        <f t="shared" si="52"/>
        <v>No</v>
      </c>
      <c r="P320" t="str">
        <f t="shared" si="58"/>
        <v/>
      </c>
      <c r="Q320">
        <f t="shared" si="60"/>
        <v>27</v>
      </c>
    </row>
    <row r="321" spans="1:17" x14ac:dyDescent="0.2">
      <c r="B321">
        <f t="shared" si="59"/>
        <v>26</v>
      </c>
      <c r="C321">
        <v>316</v>
      </c>
      <c r="D321" s="1">
        <f>Summary!$C$25</f>
        <v>8347.2363707649274</v>
      </c>
      <c r="E321" s="1">
        <f>Summary!$C$26*(1+Summary!$C$18)^'Time series'!B321</f>
        <v>2793.6833095265551</v>
      </c>
      <c r="F321" s="3">
        <f>(52*Summary!$C$14/12)*((1+Summary!$C$19)^'Time series'!B321)</f>
        <v>22632.504251834554</v>
      </c>
      <c r="G321" s="1">
        <f t="shared" si="49"/>
        <v>-11491.584571543071</v>
      </c>
      <c r="H321" s="4" t="str">
        <f t="shared" si="50"/>
        <v>Yes</v>
      </c>
      <c r="I321" s="4" t="str">
        <f t="shared" si="53"/>
        <v/>
      </c>
      <c r="J321" s="1">
        <f t="shared" si="54"/>
        <v>3323443.0476239864</v>
      </c>
      <c r="K321" s="3">
        <f t="shared" si="55"/>
        <v>3091691.9656785028</v>
      </c>
      <c r="L321" t="str">
        <f t="shared" si="51"/>
        <v>No</v>
      </c>
      <c r="M321" t="str">
        <f t="shared" si="56"/>
        <v/>
      </c>
      <c r="N321" s="1">
        <f t="shared" si="57"/>
        <v>3742245.047623999</v>
      </c>
      <c r="O321" t="str">
        <f t="shared" si="52"/>
        <v>No</v>
      </c>
      <c r="P321" t="str">
        <f t="shared" si="58"/>
        <v/>
      </c>
      <c r="Q321">
        <f t="shared" si="60"/>
        <v>27</v>
      </c>
    </row>
    <row r="322" spans="1:17" x14ac:dyDescent="0.2">
      <c r="B322">
        <f t="shared" si="59"/>
        <v>26</v>
      </c>
      <c r="C322">
        <v>317</v>
      </c>
      <c r="D322" s="1">
        <f>Summary!$C$25</f>
        <v>8347.2363707649274</v>
      </c>
      <c r="E322" s="1">
        <f>Summary!$C$26*(1+Summary!$C$18)^'Time series'!B322</f>
        <v>2793.6833095265551</v>
      </c>
      <c r="F322" s="3">
        <f>(52*Summary!$C$14/12)*((1+Summary!$C$19)^'Time series'!B322)</f>
        <v>22632.504251834554</v>
      </c>
      <c r="G322" s="1">
        <f t="shared" si="49"/>
        <v>-11491.584571543071</v>
      </c>
      <c r="H322" s="4" t="str">
        <f t="shared" si="50"/>
        <v>Yes</v>
      </c>
      <c r="I322" s="4" t="str">
        <f t="shared" si="53"/>
        <v/>
      </c>
      <c r="J322" s="1">
        <f t="shared" si="54"/>
        <v>3334583.9673042782</v>
      </c>
      <c r="K322" s="3">
        <f t="shared" si="55"/>
        <v>3114324.4699303373</v>
      </c>
      <c r="L322" t="str">
        <f t="shared" si="51"/>
        <v>No</v>
      </c>
      <c r="M322" t="str">
        <f t="shared" si="56"/>
        <v/>
      </c>
      <c r="N322" s="1">
        <f t="shared" si="57"/>
        <v>3753385.9673042907</v>
      </c>
      <c r="O322" t="str">
        <f t="shared" si="52"/>
        <v>No</v>
      </c>
      <c r="P322" t="str">
        <f t="shared" si="58"/>
        <v/>
      </c>
      <c r="Q322">
        <f t="shared" si="60"/>
        <v>27</v>
      </c>
    </row>
    <row r="323" spans="1:17" x14ac:dyDescent="0.2">
      <c r="B323">
        <f t="shared" si="59"/>
        <v>26</v>
      </c>
      <c r="C323">
        <v>318</v>
      </c>
      <c r="D323" s="1">
        <f>Summary!$C$25</f>
        <v>8347.2363707649274</v>
      </c>
      <c r="E323" s="1">
        <f>Summary!$C$26*(1+Summary!$C$18)^'Time series'!B323</f>
        <v>2793.6833095265551</v>
      </c>
      <c r="F323" s="3">
        <f>(52*Summary!$C$14/12)*((1+Summary!$C$19)^'Time series'!B323)</f>
        <v>22632.504251834554</v>
      </c>
      <c r="G323" s="1">
        <f t="shared" si="49"/>
        <v>-11491.584571543071</v>
      </c>
      <c r="H323" s="4" t="str">
        <f t="shared" si="50"/>
        <v>Yes</v>
      </c>
      <c r="I323" s="4" t="str">
        <f t="shared" si="53"/>
        <v/>
      </c>
      <c r="J323" s="1">
        <f t="shared" si="54"/>
        <v>3345724.88698457</v>
      </c>
      <c r="K323" s="3">
        <f t="shared" si="55"/>
        <v>3136956.9741821717</v>
      </c>
      <c r="L323" t="str">
        <f t="shared" si="51"/>
        <v>No</v>
      </c>
      <c r="M323" t="str">
        <f t="shared" si="56"/>
        <v/>
      </c>
      <c r="N323" s="1">
        <f t="shared" si="57"/>
        <v>3764526.8869845825</v>
      </c>
      <c r="O323" t="str">
        <f t="shared" si="52"/>
        <v>No</v>
      </c>
      <c r="P323" t="str">
        <f t="shared" si="58"/>
        <v/>
      </c>
      <c r="Q323">
        <f t="shared" si="60"/>
        <v>27</v>
      </c>
    </row>
    <row r="324" spans="1:17" x14ac:dyDescent="0.2">
      <c r="B324">
        <f t="shared" si="59"/>
        <v>26</v>
      </c>
      <c r="C324">
        <v>319</v>
      </c>
      <c r="D324" s="1">
        <f>Summary!$C$25</f>
        <v>8347.2363707649274</v>
      </c>
      <c r="E324" s="1">
        <f>Summary!$C$26*(1+Summary!$C$18)^'Time series'!B324</f>
        <v>2793.6833095265551</v>
      </c>
      <c r="F324" s="3">
        <f>(52*Summary!$C$14/12)*((1+Summary!$C$19)^'Time series'!B324)</f>
        <v>22632.504251834554</v>
      </c>
      <c r="G324" s="1">
        <f t="shared" si="49"/>
        <v>-11491.584571543071</v>
      </c>
      <c r="H324" s="4" t="str">
        <f t="shared" si="50"/>
        <v>Yes</v>
      </c>
      <c r="I324" s="4" t="str">
        <f t="shared" si="53"/>
        <v/>
      </c>
      <c r="J324" s="1">
        <f t="shared" si="54"/>
        <v>3356865.8066648617</v>
      </c>
      <c r="K324" s="3">
        <f t="shared" si="55"/>
        <v>3159589.4784340062</v>
      </c>
      <c r="L324" t="str">
        <f t="shared" si="51"/>
        <v>No</v>
      </c>
      <c r="M324" t="str">
        <f t="shared" si="56"/>
        <v/>
      </c>
      <c r="N324" s="1">
        <f t="shared" si="57"/>
        <v>3775667.8066648743</v>
      </c>
      <c r="O324" t="str">
        <f t="shared" si="52"/>
        <v>No</v>
      </c>
      <c r="P324" t="str">
        <f t="shared" si="58"/>
        <v/>
      </c>
      <c r="Q324">
        <f t="shared" si="60"/>
        <v>27</v>
      </c>
    </row>
    <row r="325" spans="1:17" x14ac:dyDescent="0.2">
      <c r="B325">
        <f t="shared" si="59"/>
        <v>26</v>
      </c>
      <c r="C325">
        <v>320</v>
      </c>
      <c r="D325" s="1">
        <f>Summary!$C$25</f>
        <v>8347.2363707649274</v>
      </c>
      <c r="E325" s="1">
        <f>Summary!$C$26*(1+Summary!$C$18)^'Time series'!B325</f>
        <v>2793.6833095265551</v>
      </c>
      <c r="F325" s="3">
        <f>(52*Summary!$C$14/12)*((1+Summary!$C$19)^'Time series'!B325)</f>
        <v>22632.504251834554</v>
      </c>
      <c r="G325" s="1">
        <f t="shared" si="49"/>
        <v>-11491.584571543071</v>
      </c>
      <c r="H325" s="4" t="str">
        <f t="shared" si="50"/>
        <v>Yes</v>
      </c>
      <c r="I325" s="4" t="str">
        <f t="shared" si="53"/>
        <v/>
      </c>
      <c r="J325" s="1">
        <f t="shared" si="54"/>
        <v>3368006.7263451535</v>
      </c>
      <c r="K325" s="3">
        <f t="shared" si="55"/>
        <v>3182221.9826858407</v>
      </c>
      <c r="L325" t="str">
        <f t="shared" si="51"/>
        <v>No</v>
      </c>
      <c r="M325" t="str">
        <f t="shared" si="56"/>
        <v/>
      </c>
      <c r="N325" s="1">
        <f t="shared" si="57"/>
        <v>3786808.7263451661</v>
      </c>
      <c r="O325" t="str">
        <f t="shared" si="52"/>
        <v>No</v>
      </c>
      <c r="P325" t="str">
        <f t="shared" si="58"/>
        <v/>
      </c>
      <c r="Q325">
        <f t="shared" si="60"/>
        <v>27</v>
      </c>
    </row>
    <row r="326" spans="1:17" x14ac:dyDescent="0.2">
      <c r="B326">
        <f t="shared" si="59"/>
        <v>26</v>
      </c>
      <c r="C326">
        <v>321</v>
      </c>
      <c r="D326" s="1">
        <f>Summary!$C$25</f>
        <v>8347.2363707649274</v>
      </c>
      <c r="E326" s="1">
        <f>Summary!$C$26*(1+Summary!$C$18)^'Time series'!B326</f>
        <v>2793.6833095265551</v>
      </c>
      <c r="F326" s="3">
        <f>(52*Summary!$C$14/12)*((1+Summary!$C$19)^'Time series'!B326)</f>
        <v>22632.504251834554</v>
      </c>
      <c r="G326" s="1">
        <f t="shared" si="49"/>
        <v>-11491.584571543071</v>
      </c>
      <c r="H326" s="4" t="str">
        <f t="shared" si="50"/>
        <v>Yes</v>
      </c>
      <c r="I326" s="4" t="str">
        <f t="shared" si="53"/>
        <v/>
      </c>
      <c r="J326" s="1">
        <f t="shared" si="54"/>
        <v>3379147.6460254453</v>
      </c>
      <c r="K326" s="3">
        <f t="shared" si="55"/>
        <v>3204854.4869376752</v>
      </c>
      <c r="L326" t="str">
        <f t="shared" si="51"/>
        <v>No</v>
      </c>
      <c r="M326" t="str">
        <f t="shared" si="56"/>
        <v/>
      </c>
      <c r="N326" s="1">
        <f t="shared" si="57"/>
        <v>3797949.6460254579</v>
      </c>
      <c r="O326" t="str">
        <f t="shared" si="52"/>
        <v>No</v>
      </c>
      <c r="P326" t="str">
        <f t="shared" si="58"/>
        <v/>
      </c>
      <c r="Q326">
        <f t="shared" si="60"/>
        <v>27</v>
      </c>
    </row>
    <row r="327" spans="1:17" x14ac:dyDescent="0.2">
      <c r="B327">
        <f t="shared" si="59"/>
        <v>26</v>
      </c>
      <c r="C327">
        <v>322</v>
      </c>
      <c r="D327" s="1">
        <f>Summary!$C$25</f>
        <v>8347.2363707649274</v>
      </c>
      <c r="E327" s="1">
        <f>Summary!$C$26*(1+Summary!$C$18)^'Time series'!B327</f>
        <v>2793.6833095265551</v>
      </c>
      <c r="F327" s="3">
        <f>(52*Summary!$C$14/12)*((1+Summary!$C$19)^'Time series'!B327)</f>
        <v>22632.504251834554</v>
      </c>
      <c r="G327" s="1">
        <f t="shared" ref="G327:G365" si="61">D327+E327-F327</f>
        <v>-11491.584571543071</v>
      </c>
      <c r="H327" s="4" t="str">
        <f t="shared" ref="H327:H365" si="62">IF(G327&gt;0,"No","Yes")</f>
        <v>Yes</v>
      </c>
      <c r="I327" s="4" t="str">
        <f t="shared" si="53"/>
        <v/>
      </c>
      <c r="J327" s="1">
        <f t="shared" si="54"/>
        <v>3390288.5657057371</v>
      </c>
      <c r="K327" s="3">
        <f t="shared" si="55"/>
        <v>3227486.9911895096</v>
      </c>
      <c r="L327" t="str">
        <f t="shared" ref="L327:L365" si="63">IF(K327&lt;J327,"No","Yes")</f>
        <v>No</v>
      </c>
      <c r="M327" t="str">
        <f t="shared" si="56"/>
        <v/>
      </c>
      <c r="N327" s="1">
        <f t="shared" si="57"/>
        <v>3809090.5657057497</v>
      </c>
      <c r="O327" t="str">
        <f t="shared" ref="O327:O365" si="64">IF(K327&lt;N327,"No","Yes")</f>
        <v>No</v>
      </c>
      <c r="P327" t="str">
        <f t="shared" si="58"/>
        <v/>
      </c>
      <c r="Q327">
        <f t="shared" si="60"/>
        <v>27</v>
      </c>
    </row>
    <row r="328" spans="1:17" x14ac:dyDescent="0.2">
      <c r="B328">
        <f t="shared" si="59"/>
        <v>26</v>
      </c>
      <c r="C328">
        <v>323</v>
      </c>
      <c r="D328" s="1">
        <f>Summary!$C$25</f>
        <v>8347.2363707649274</v>
      </c>
      <c r="E328" s="1">
        <f>Summary!$C$26*(1+Summary!$C$18)^'Time series'!B328</f>
        <v>2793.6833095265551</v>
      </c>
      <c r="F328" s="3">
        <f>(52*Summary!$C$14/12)*((1+Summary!$C$19)^'Time series'!B328)</f>
        <v>22632.504251834554</v>
      </c>
      <c r="G328" s="1">
        <f t="shared" si="61"/>
        <v>-11491.584571543071</v>
      </c>
      <c r="H328" s="4" t="str">
        <f t="shared" si="62"/>
        <v>Yes</v>
      </c>
      <c r="I328" s="4" t="str">
        <f t="shared" ref="I328:I365" si="65">IF($H$6="Yes","",IF(H328=H327,"",1))</f>
        <v/>
      </c>
      <c r="J328" s="1">
        <f t="shared" ref="J328:J365" si="66">J327+D328+E328</f>
        <v>3401429.4853860289</v>
      </c>
      <c r="K328" s="3">
        <f t="shared" ref="K328:K365" si="67">K327+F328</f>
        <v>3250119.4954413441</v>
      </c>
      <c r="L328" t="str">
        <f t="shared" si="63"/>
        <v>No</v>
      </c>
      <c r="M328" t="str">
        <f t="shared" ref="M328:M365" si="68">IF($L$6="Yes","",IF(L328=L327,"",1))</f>
        <v/>
      </c>
      <c r="N328" s="1">
        <f t="shared" ref="N328:N365" si="69">N327+D328+E328</f>
        <v>3820231.4853860415</v>
      </c>
      <c r="O328" t="str">
        <f t="shared" si="64"/>
        <v>No</v>
      </c>
      <c r="P328" t="str">
        <f t="shared" ref="P328:P365" si="70">IF($O$6="Yes","",IF(O328=O327,"",1))</f>
        <v/>
      </c>
      <c r="Q328">
        <f t="shared" si="60"/>
        <v>27</v>
      </c>
    </row>
    <row r="329" spans="1:17" x14ac:dyDescent="0.2">
      <c r="B329">
        <f t="shared" si="59"/>
        <v>26</v>
      </c>
      <c r="C329">
        <v>324</v>
      </c>
      <c r="D329" s="1">
        <f>Summary!$C$25</f>
        <v>8347.2363707649274</v>
      </c>
      <c r="E329" s="1">
        <f>Summary!$C$26*(1+Summary!$C$18)^'Time series'!B329</f>
        <v>2793.6833095265551</v>
      </c>
      <c r="F329" s="3">
        <f>(52*Summary!$C$14/12)*((1+Summary!$C$19)^'Time series'!B329)</f>
        <v>22632.504251834554</v>
      </c>
      <c r="G329" s="1">
        <f t="shared" si="61"/>
        <v>-11491.584571543071</v>
      </c>
      <c r="H329" s="4" t="str">
        <f t="shared" si="62"/>
        <v>Yes</v>
      </c>
      <c r="I329" s="4" t="str">
        <f t="shared" si="65"/>
        <v/>
      </c>
      <c r="J329" s="1">
        <f t="shared" si="66"/>
        <v>3412570.4050663207</v>
      </c>
      <c r="K329" s="3">
        <f t="shared" si="67"/>
        <v>3272751.9996931786</v>
      </c>
      <c r="L329" t="str">
        <f t="shared" si="63"/>
        <v>No</v>
      </c>
      <c r="M329" t="str">
        <f t="shared" si="68"/>
        <v/>
      </c>
      <c r="N329" s="1">
        <f t="shared" si="69"/>
        <v>3831372.4050663332</v>
      </c>
      <c r="O329" t="str">
        <f t="shared" si="64"/>
        <v>No</v>
      </c>
      <c r="P329" t="str">
        <f t="shared" si="70"/>
        <v/>
      </c>
      <c r="Q329">
        <f t="shared" si="60"/>
        <v>27</v>
      </c>
    </row>
    <row r="330" spans="1:17" x14ac:dyDescent="0.2">
      <c r="A330">
        <f>B330+1</f>
        <v>28</v>
      </c>
      <c r="B330">
        <f t="shared" si="59"/>
        <v>27</v>
      </c>
      <c r="C330">
        <v>325</v>
      </c>
      <c r="D330" s="1">
        <f>Summary!$C$25</f>
        <v>8347.2363707649274</v>
      </c>
      <c r="E330" s="1">
        <f>Summary!$C$26*(1+Summary!$C$18)^'Time series'!B330</f>
        <v>2849.5569757170856</v>
      </c>
      <c r="F330" s="3">
        <f>(52*Summary!$C$14/12)*((1+Summary!$C$19)^'Time series'!B330)</f>
        <v>24386.523331351735</v>
      </c>
      <c r="G330" s="1">
        <f t="shared" si="61"/>
        <v>-13189.729984869722</v>
      </c>
      <c r="H330" s="4" t="str">
        <f t="shared" si="62"/>
        <v>Yes</v>
      </c>
      <c r="I330" s="4" t="str">
        <f t="shared" si="65"/>
        <v/>
      </c>
      <c r="J330" s="1">
        <f t="shared" si="66"/>
        <v>3423767.198412803</v>
      </c>
      <c r="K330" s="3">
        <f t="shared" si="67"/>
        <v>3297138.5230245301</v>
      </c>
      <c r="L330" t="str">
        <f t="shared" si="63"/>
        <v>No</v>
      </c>
      <c r="M330" t="str">
        <f t="shared" si="68"/>
        <v/>
      </c>
      <c r="N330" s="1">
        <f t="shared" si="69"/>
        <v>3842569.1984128156</v>
      </c>
      <c r="O330" t="str">
        <f t="shared" si="64"/>
        <v>No</v>
      </c>
      <c r="P330" t="str">
        <f t="shared" si="70"/>
        <v/>
      </c>
      <c r="Q330">
        <f t="shared" si="60"/>
        <v>28</v>
      </c>
    </row>
    <row r="331" spans="1:17" x14ac:dyDescent="0.2">
      <c r="B331">
        <f t="shared" si="59"/>
        <v>27</v>
      </c>
      <c r="C331">
        <v>326</v>
      </c>
      <c r="D331" s="1">
        <f>Summary!$C$25</f>
        <v>8347.2363707649274</v>
      </c>
      <c r="E331" s="1">
        <f>Summary!$C$26*(1+Summary!$C$18)^'Time series'!B331</f>
        <v>2849.5569757170856</v>
      </c>
      <c r="F331" s="3">
        <f>(52*Summary!$C$14/12)*((1+Summary!$C$19)^'Time series'!B331)</f>
        <v>24386.523331351735</v>
      </c>
      <c r="G331" s="1">
        <f t="shared" si="61"/>
        <v>-13189.729984869722</v>
      </c>
      <c r="H331" s="4" t="str">
        <f t="shared" si="62"/>
        <v>Yes</v>
      </c>
      <c r="I331" s="4" t="str">
        <f t="shared" si="65"/>
        <v/>
      </c>
      <c r="J331" s="1">
        <f t="shared" si="66"/>
        <v>3434963.9917592853</v>
      </c>
      <c r="K331" s="3">
        <f t="shared" si="67"/>
        <v>3321525.0463558817</v>
      </c>
      <c r="L331" t="str">
        <f t="shared" si="63"/>
        <v>No</v>
      </c>
      <c r="M331" t="str">
        <f t="shared" si="68"/>
        <v/>
      </c>
      <c r="N331" s="1">
        <f t="shared" si="69"/>
        <v>3853765.9917592979</v>
      </c>
      <c r="O331" t="str">
        <f t="shared" si="64"/>
        <v>No</v>
      </c>
      <c r="P331" t="str">
        <f t="shared" si="70"/>
        <v/>
      </c>
      <c r="Q331">
        <f t="shared" si="60"/>
        <v>28</v>
      </c>
    </row>
    <row r="332" spans="1:17" x14ac:dyDescent="0.2">
      <c r="B332">
        <f t="shared" si="59"/>
        <v>27</v>
      </c>
      <c r="C332">
        <v>327</v>
      </c>
      <c r="D332" s="1">
        <f>Summary!$C$25</f>
        <v>8347.2363707649274</v>
      </c>
      <c r="E332" s="1">
        <f>Summary!$C$26*(1+Summary!$C$18)^'Time series'!B332</f>
        <v>2849.5569757170856</v>
      </c>
      <c r="F332" s="3">
        <f>(52*Summary!$C$14/12)*((1+Summary!$C$19)^'Time series'!B332)</f>
        <v>24386.523331351735</v>
      </c>
      <c r="G332" s="1">
        <f t="shared" si="61"/>
        <v>-13189.729984869722</v>
      </c>
      <c r="H332" s="4" t="str">
        <f t="shared" si="62"/>
        <v>Yes</v>
      </c>
      <c r="I332" s="4" t="str">
        <f t="shared" si="65"/>
        <v/>
      </c>
      <c r="J332" s="1">
        <f t="shared" si="66"/>
        <v>3446160.7851057677</v>
      </c>
      <c r="K332" s="3">
        <f t="shared" si="67"/>
        <v>3345911.5696872333</v>
      </c>
      <c r="L332" t="str">
        <f t="shared" si="63"/>
        <v>No</v>
      </c>
      <c r="M332" t="str">
        <f t="shared" si="68"/>
        <v/>
      </c>
      <c r="N332" s="1">
        <f t="shared" si="69"/>
        <v>3864962.7851057802</v>
      </c>
      <c r="O332" t="str">
        <f t="shared" si="64"/>
        <v>No</v>
      </c>
      <c r="P332" t="str">
        <f t="shared" si="70"/>
        <v/>
      </c>
      <c r="Q332">
        <f t="shared" si="60"/>
        <v>28</v>
      </c>
    </row>
    <row r="333" spans="1:17" x14ac:dyDescent="0.2">
      <c r="B333">
        <f t="shared" si="59"/>
        <v>27</v>
      </c>
      <c r="C333">
        <v>328</v>
      </c>
      <c r="D333" s="1">
        <f>Summary!$C$25</f>
        <v>8347.2363707649274</v>
      </c>
      <c r="E333" s="1">
        <f>Summary!$C$26*(1+Summary!$C$18)^'Time series'!B333</f>
        <v>2849.5569757170856</v>
      </c>
      <c r="F333" s="3">
        <f>(52*Summary!$C$14/12)*((1+Summary!$C$19)^'Time series'!B333)</f>
        <v>24386.523331351735</v>
      </c>
      <c r="G333" s="1">
        <f t="shared" si="61"/>
        <v>-13189.729984869722</v>
      </c>
      <c r="H333" s="4" t="str">
        <f t="shared" si="62"/>
        <v>Yes</v>
      </c>
      <c r="I333" s="4" t="str">
        <f t="shared" si="65"/>
        <v/>
      </c>
      <c r="J333" s="1">
        <f t="shared" si="66"/>
        <v>3457357.57845225</v>
      </c>
      <c r="K333" s="3">
        <f t="shared" si="67"/>
        <v>3370298.0930185849</v>
      </c>
      <c r="L333" t="str">
        <f t="shared" si="63"/>
        <v>No</v>
      </c>
      <c r="M333" t="str">
        <f t="shared" si="68"/>
        <v/>
      </c>
      <c r="N333" s="1">
        <f t="shared" si="69"/>
        <v>3876159.5784522626</v>
      </c>
      <c r="O333" t="str">
        <f t="shared" si="64"/>
        <v>No</v>
      </c>
      <c r="P333" t="str">
        <f t="shared" si="70"/>
        <v/>
      </c>
      <c r="Q333">
        <f t="shared" si="60"/>
        <v>28</v>
      </c>
    </row>
    <row r="334" spans="1:17" x14ac:dyDescent="0.2">
      <c r="B334">
        <f t="shared" si="59"/>
        <v>27</v>
      </c>
      <c r="C334">
        <v>329</v>
      </c>
      <c r="D334" s="1">
        <f>Summary!$C$25</f>
        <v>8347.2363707649274</v>
      </c>
      <c r="E334" s="1">
        <f>Summary!$C$26*(1+Summary!$C$18)^'Time series'!B334</f>
        <v>2849.5569757170856</v>
      </c>
      <c r="F334" s="3">
        <f>(52*Summary!$C$14/12)*((1+Summary!$C$19)^'Time series'!B334)</f>
        <v>24386.523331351735</v>
      </c>
      <c r="G334" s="1">
        <f t="shared" si="61"/>
        <v>-13189.729984869722</v>
      </c>
      <c r="H334" s="4" t="str">
        <f t="shared" si="62"/>
        <v>Yes</v>
      </c>
      <c r="I334" s="4" t="str">
        <f t="shared" si="65"/>
        <v/>
      </c>
      <c r="J334" s="1">
        <f t="shared" si="66"/>
        <v>3468554.3717987323</v>
      </c>
      <c r="K334" s="3">
        <f t="shared" si="67"/>
        <v>3394684.6163499365</v>
      </c>
      <c r="L334" t="str">
        <f t="shared" si="63"/>
        <v>No</v>
      </c>
      <c r="M334" t="str">
        <f t="shared" si="68"/>
        <v/>
      </c>
      <c r="N334" s="1">
        <f t="shared" si="69"/>
        <v>3887356.3717987449</v>
      </c>
      <c r="O334" t="str">
        <f t="shared" si="64"/>
        <v>No</v>
      </c>
      <c r="P334" t="str">
        <f t="shared" si="70"/>
        <v/>
      </c>
      <c r="Q334">
        <f t="shared" si="60"/>
        <v>28</v>
      </c>
    </row>
    <row r="335" spans="1:17" x14ac:dyDescent="0.2">
      <c r="B335">
        <f t="shared" si="59"/>
        <v>27</v>
      </c>
      <c r="C335">
        <v>330</v>
      </c>
      <c r="D335" s="1">
        <f>Summary!$C$25</f>
        <v>8347.2363707649274</v>
      </c>
      <c r="E335" s="1">
        <f>Summary!$C$26*(1+Summary!$C$18)^'Time series'!B335</f>
        <v>2849.5569757170856</v>
      </c>
      <c r="F335" s="3">
        <f>(52*Summary!$C$14/12)*((1+Summary!$C$19)^'Time series'!B335)</f>
        <v>24386.523331351735</v>
      </c>
      <c r="G335" s="1">
        <f t="shared" si="61"/>
        <v>-13189.729984869722</v>
      </c>
      <c r="H335" s="4" t="str">
        <f t="shared" si="62"/>
        <v>Yes</v>
      </c>
      <c r="I335" s="4" t="str">
        <f t="shared" si="65"/>
        <v/>
      </c>
      <c r="J335" s="1">
        <f t="shared" si="66"/>
        <v>3479751.1651452146</v>
      </c>
      <c r="K335" s="3">
        <f t="shared" si="67"/>
        <v>3419071.139681288</v>
      </c>
      <c r="L335" t="str">
        <f t="shared" si="63"/>
        <v>No</v>
      </c>
      <c r="M335" t="str">
        <f t="shared" si="68"/>
        <v/>
      </c>
      <c r="N335" s="1">
        <f t="shared" si="69"/>
        <v>3898553.1651452272</v>
      </c>
      <c r="O335" t="str">
        <f t="shared" si="64"/>
        <v>No</v>
      </c>
      <c r="P335" t="str">
        <f t="shared" si="70"/>
        <v/>
      </c>
      <c r="Q335">
        <f t="shared" si="60"/>
        <v>28</v>
      </c>
    </row>
    <row r="336" spans="1:17" x14ac:dyDescent="0.2">
      <c r="B336">
        <f t="shared" si="59"/>
        <v>27</v>
      </c>
      <c r="C336">
        <v>331</v>
      </c>
      <c r="D336" s="1">
        <f>Summary!$C$25</f>
        <v>8347.2363707649274</v>
      </c>
      <c r="E336" s="1">
        <f>Summary!$C$26*(1+Summary!$C$18)^'Time series'!B336</f>
        <v>2849.5569757170856</v>
      </c>
      <c r="F336" s="3">
        <f>(52*Summary!$C$14/12)*((1+Summary!$C$19)^'Time series'!B336)</f>
        <v>24386.523331351735</v>
      </c>
      <c r="G336" s="1">
        <f t="shared" si="61"/>
        <v>-13189.729984869722</v>
      </c>
      <c r="H336" s="4" t="str">
        <f t="shared" si="62"/>
        <v>Yes</v>
      </c>
      <c r="I336" s="4" t="str">
        <f t="shared" si="65"/>
        <v/>
      </c>
      <c r="J336" s="1">
        <f t="shared" si="66"/>
        <v>3490947.958491697</v>
      </c>
      <c r="K336" s="3">
        <f t="shared" si="67"/>
        <v>3443457.6630126396</v>
      </c>
      <c r="L336" t="str">
        <f t="shared" si="63"/>
        <v>No</v>
      </c>
      <c r="M336" t="str">
        <f t="shared" si="68"/>
        <v/>
      </c>
      <c r="N336" s="1">
        <f t="shared" si="69"/>
        <v>3909749.9584917095</v>
      </c>
      <c r="O336" t="str">
        <f t="shared" si="64"/>
        <v>No</v>
      </c>
      <c r="P336" t="str">
        <f t="shared" si="70"/>
        <v/>
      </c>
      <c r="Q336">
        <f t="shared" si="60"/>
        <v>28</v>
      </c>
    </row>
    <row r="337" spans="1:17" x14ac:dyDescent="0.2">
      <c r="B337">
        <f t="shared" si="59"/>
        <v>27</v>
      </c>
      <c r="C337">
        <v>332</v>
      </c>
      <c r="D337" s="1">
        <f>Summary!$C$25</f>
        <v>8347.2363707649274</v>
      </c>
      <c r="E337" s="1">
        <f>Summary!$C$26*(1+Summary!$C$18)^'Time series'!B337</f>
        <v>2849.5569757170856</v>
      </c>
      <c r="F337" s="3">
        <f>(52*Summary!$C$14/12)*((1+Summary!$C$19)^'Time series'!B337)</f>
        <v>24386.523331351735</v>
      </c>
      <c r="G337" s="1">
        <f t="shared" si="61"/>
        <v>-13189.729984869722</v>
      </c>
      <c r="H337" s="4" t="str">
        <f t="shared" si="62"/>
        <v>Yes</v>
      </c>
      <c r="I337" s="4" t="str">
        <f t="shared" si="65"/>
        <v/>
      </c>
      <c r="J337" s="1">
        <f t="shared" si="66"/>
        <v>3502144.7518381793</v>
      </c>
      <c r="K337" s="3">
        <f t="shared" si="67"/>
        <v>3467844.1863439912</v>
      </c>
      <c r="L337" t="str">
        <f t="shared" si="63"/>
        <v>No</v>
      </c>
      <c r="M337" t="str">
        <f t="shared" si="68"/>
        <v/>
      </c>
      <c r="N337" s="1">
        <f t="shared" si="69"/>
        <v>3920946.7518381919</v>
      </c>
      <c r="O337" t="str">
        <f t="shared" si="64"/>
        <v>No</v>
      </c>
      <c r="P337" t="str">
        <f t="shared" si="70"/>
        <v/>
      </c>
      <c r="Q337">
        <f t="shared" si="60"/>
        <v>28</v>
      </c>
    </row>
    <row r="338" spans="1:17" x14ac:dyDescent="0.2">
      <c r="B338">
        <f t="shared" si="59"/>
        <v>27</v>
      </c>
      <c r="C338">
        <v>333</v>
      </c>
      <c r="D338" s="1">
        <f>Summary!$C$25</f>
        <v>8347.2363707649274</v>
      </c>
      <c r="E338" s="1">
        <f>Summary!$C$26*(1+Summary!$C$18)^'Time series'!B338</f>
        <v>2849.5569757170856</v>
      </c>
      <c r="F338" s="3">
        <f>(52*Summary!$C$14/12)*((1+Summary!$C$19)^'Time series'!B338)</f>
        <v>24386.523331351735</v>
      </c>
      <c r="G338" s="1">
        <f t="shared" si="61"/>
        <v>-13189.729984869722</v>
      </c>
      <c r="H338" s="4" t="str">
        <f t="shared" si="62"/>
        <v>Yes</v>
      </c>
      <c r="I338" s="4" t="str">
        <f t="shared" si="65"/>
        <v/>
      </c>
      <c r="J338" s="1">
        <f t="shared" si="66"/>
        <v>3513341.5451846616</v>
      </c>
      <c r="K338" s="3">
        <f t="shared" si="67"/>
        <v>3492230.7096753428</v>
      </c>
      <c r="L338" t="str">
        <f t="shared" si="63"/>
        <v>No</v>
      </c>
      <c r="M338" t="str">
        <f t="shared" si="68"/>
        <v/>
      </c>
      <c r="N338" s="1">
        <f t="shared" si="69"/>
        <v>3932143.5451846742</v>
      </c>
      <c r="O338" t="str">
        <f t="shared" si="64"/>
        <v>No</v>
      </c>
      <c r="P338" t="str">
        <f t="shared" si="70"/>
        <v/>
      </c>
      <c r="Q338">
        <f t="shared" si="60"/>
        <v>28</v>
      </c>
    </row>
    <row r="339" spans="1:17" x14ac:dyDescent="0.2">
      <c r="B339">
        <f t="shared" ref="B339:B365" si="71">B327+1</f>
        <v>27</v>
      </c>
      <c r="C339">
        <v>334</v>
      </c>
      <c r="D339" s="1">
        <f>Summary!$C$25</f>
        <v>8347.2363707649274</v>
      </c>
      <c r="E339" s="1">
        <f>Summary!$C$26*(1+Summary!$C$18)^'Time series'!B339</f>
        <v>2849.5569757170856</v>
      </c>
      <c r="F339" s="3">
        <f>(52*Summary!$C$14/12)*((1+Summary!$C$19)^'Time series'!B339)</f>
        <v>24386.523331351735</v>
      </c>
      <c r="G339" s="1">
        <f t="shared" si="61"/>
        <v>-13189.729984869722</v>
      </c>
      <c r="H339" s="4" t="str">
        <f t="shared" si="62"/>
        <v>Yes</v>
      </c>
      <c r="I339" s="4" t="str">
        <f t="shared" si="65"/>
        <v/>
      </c>
      <c r="J339" s="1">
        <f t="shared" si="66"/>
        <v>3524538.338531144</v>
      </c>
      <c r="K339" s="3">
        <f t="shared" si="67"/>
        <v>3516617.2330066944</v>
      </c>
      <c r="L339" t="str">
        <f t="shared" si="63"/>
        <v>No</v>
      </c>
      <c r="M339" t="str">
        <f t="shared" si="68"/>
        <v/>
      </c>
      <c r="N339" s="1">
        <f t="shared" si="69"/>
        <v>3943340.3385311565</v>
      </c>
      <c r="O339" t="str">
        <f t="shared" si="64"/>
        <v>No</v>
      </c>
      <c r="P339" t="str">
        <f t="shared" si="70"/>
        <v/>
      </c>
      <c r="Q339">
        <f t="shared" ref="Q339:Q365" si="72">B339+1</f>
        <v>28</v>
      </c>
    </row>
    <row r="340" spans="1:17" x14ac:dyDescent="0.2">
      <c r="B340">
        <f t="shared" si="71"/>
        <v>27</v>
      </c>
      <c r="C340">
        <v>335</v>
      </c>
      <c r="D340" s="1">
        <f>Summary!$C$25</f>
        <v>8347.2363707649274</v>
      </c>
      <c r="E340" s="1">
        <f>Summary!$C$26*(1+Summary!$C$18)^'Time series'!B340</f>
        <v>2849.5569757170856</v>
      </c>
      <c r="F340" s="3">
        <f>(52*Summary!$C$14/12)*((1+Summary!$C$19)^'Time series'!B340)</f>
        <v>24386.523331351735</v>
      </c>
      <c r="G340" s="1">
        <f t="shared" si="61"/>
        <v>-13189.729984869722</v>
      </c>
      <c r="H340" s="4" t="str">
        <f t="shared" si="62"/>
        <v>Yes</v>
      </c>
      <c r="I340" s="4" t="str">
        <f t="shared" si="65"/>
        <v/>
      </c>
      <c r="J340" s="1">
        <f t="shared" si="66"/>
        <v>3535735.1318776263</v>
      </c>
      <c r="K340" s="3">
        <f t="shared" si="67"/>
        <v>3541003.7563380459</v>
      </c>
      <c r="L340" t="str">
        <f t="shared" si="63"/>
        <v>Yes</v>
      </c>
      <c r="M340">
        <f t="shared" si="68"/>
        <v>1</v>
      </c>
      <c r="N340" s="1">
        <f t="shared" si="69"/>
        <v>3954537.1318776389</v>
      </c>
      <c r="O340" t="str">
        <f t="shared" si="64"/>
        <v>No</v>
      </c>
      <c r="P340" t="str">
        <f t="shared" si="70"/>
        <v/>
      </c>
      <c r="Q340">
        <f t="shared" si="72"/>
        <v>28</v>
      </c>
    </row>
    <row r="341" spans="1:17" x14ac:dyDescent="0.2">
      <c r="B341">
        <f t="shared" si="71"/>
        <v>27</v>
      </c>
      <c r="C341">
        <v>336</v>
      </c>
      <c r="D341" s="1">
        <f>Summary!$C$25</f>
        <v>8347.2363707649274</v>
      </c>
      <c r="E341" s="1">
        <f>Summary!$C$26*(1+Summary!$C$18)^'Time series'!B341</f>
        <v>2849.5569757170856</v>
      </c>
      <c r="F341" s="3">
        <f>(52*Summary!$C$14/12)*((1+Summary!$C$19)^'Time series'!B341)</f>
        <v>24386.523331351735</v>
      </c>
      <c r="G341" s="1">
        <f t="shared" si="61"/>
        <v>-13189.729984869722</v>
      </c>
      <c r="H341" s="4" t="str">
        <f t="shared" si="62"/>
        <v>Yes</v>
      </c>
      <c r="I341" s="4" t="str">
        <f t="shared" si="65"/>
        <v/>
      </c>
      <c r="J341" s="1">
        <f t="shared" si="66"/>
        <v>3546931.9252241086</v>
      </c>
      <c r="K341" s="3">
        <f t="shared" si="67"/>
        <v>3565390.2796693975</v>
      </c>
      <c r="L341" t="str">
        <f t="shared" si="63"/>
        <v>Yes</v>
      </c>
      <c r="M341" t="str">
        <f t="shared" si="68"/>
        <v/>
      </c>
      <c r="N341" s="1">
        <f t="shared" si="69"/>
        <v>3965733.9252241212</v>
      </c>
      <c r="O341" t="str">
        <f t="shared" si="64"/>
        <v>No</v>
      </c>
      <c r="P341" t="str">
        <f t="shared" si="70"/>
        <v/>
      </c>
      <c r="Q341">
        <f t="shared" si="72"/>
        <v>28</v>
      </c>
    </row>
    <row r="342" spans="1:17" x14ac:dyDescent="0.2">
      <c r="A342">
        <f>B342+1</f>
        <v>29</v>
      </c>
      <c r="B342">
        <f t="shared" si="71"/>
        <v>28</v>
      </c>
      <c r="C342">
        <v>337</v>
      </c>
      <c r="D342" s="1">
        <f>Summary!$C$25</f>
        <v>8347.2363707649274</v>
      </c>
      <c r="E342" s="1">
        <f>Summary!$C$26*(1+Summary!$C$18)^'Time series'!B342</f>
        <v>2906.5481152314278</v>
      </c>
      <c r="F342" s="3">
        <f>(52*Summary!$C$14/12)*((1+Summary!$C$19)^'Time series'!B342)</f>
        <v>26276.478889531492</v>
      </c>
      <c r="G342" s="1">
        <f t="shared" si="61"/>
        <v>-15022.694403535137</v>
      </c>
      <c r="H342" s="4" t="str">
        <f t="shared" si="62"/>
        <v>Yes</v>
      </c>
      <c r="I342" s="4" t="str">
        <f t="shared" si="65"/>
        <v/>
      </c>
      <c r="J342" s="1">
        <f t="shared" si="66"/>
        <v>3558185.7097101053</v>
      </c>
      <c r="K342" s="3">
        <f t="shared" si="67"/>
        <v>3591666.758558929</v>
      </c>
      <c r="L342" t="str">
        <f t="shared" si="63"/>
        <v>Yes</v>
      </c>
      <c r="M342" t="str">
        <f t="shared" si="68"/>
        <v/>
      </c>
      <c r="N342" s="1">
        <f t="shared" si="69"/>
        <v>3976987.7097101179</v>
      </c>
      <c r="O342" t="str">
        <f t="shared" si="64"/>
        <v>No</v>
      </c>
      <c r="P342" t="str">
        <f t="shared" si="70"/>
        <v/>
      </c>
      <c r="Q342">
        <f t="shared" si="72"/>
        <v>29</v>
      </c>
    </row>
    <row r="343" spans="1:17" x14ac:dyDescent="0.2">
      <c r="B343">
        <f t="shared" si="71"/>
        <v>28</v>
      </c>
      <c r="C343">
        <v>338</v>
      </c>
      <c r="D343" s="1">
        <f>Summary!$C$25</f>
        <v>8347.2363707649274</v>
      </c>
      <c r="E343" s="1">
        <f>Summary!$C$26*(1+Summary!$C$18)^'Time series'!B343</f>
        <v>2906.5481152314278</v>
      </c>
      <c r="F343" s="3">
        <f>(52*Summary!$C$14/12)*((1+Summary!$C$19)^'Time series'!B343)</f>
        <v>26276.478889531492</v>
      </c>
      <c r="G343" s="1">
        <f t="shared" si="61"/>
        <v>-15022.694403535137</v>
      </c>
      <c r="H343" s="4" t="str">
        <f t="shared" si="62"/>
        <v>Yes</v>
      </c>
      <c r="I343" s="4" t="str">
        <f t="shared" si="65"/>
        <v/>
      </c>
      <c r="J343" s="1">
        <f t="shared" si="66"/>
        <v>3569439.494196102</v>
      </c>
      <c r="K343" s="3">
        <f t="shared" si="67"/>
        <v>3617943.2374484604</v>
      </c>
      <c r="L343" t="str">
        <f t="shared" si="63"/>
        <v>Yes</v>
      </c>
      <c r="M343" t="str">
        <f t="shared" si="68"/>
        <v/>
      </c>
      <c r="N343" s="1">
        <f t="shared" si="69"/>
        <v>3988241.4941961146</v>
      </c>
      <c r="O343" t="str">
        <f t="shared" si="64"/>
        <v>No</v>
      </c>
      <c r="P343" t="str">
        <f t="shared" si="70"/>
        <v/>
      </c>
      <c r="Q343">
        <f t="shared" si="72"/>
        <v>29</v>
      </c>
    </row>
    <row r="344" spans="1:17" x14ac:dyDescent="0.2">
      <c r="B344">
        <f t="shared" si="71"/>
        <v>28</v>
      </c>
      <c r="C344">
        <v>339</v>
      </c>
      <c r="D344" s="1">
        <f>Summary!$C$25</f>
        <v>8347.2363707649274</v>
      </c>
      <c r="E344" s="1">
        <f>Summary!$C$26*(1+Summary!$C$18)^'Time series'!B344</f>
        <v>2906.5481152314278</v>
      </c>
      <c r="F344" s="3">
        <f>(52*Summary!$C$14/12)*((1+Summary!$C$19)^'Time series'!B344)</f>
        <v>26276.478889531492</v>
      </c>
      <c r="G344" s="1">
        <f t="shared" si="61"/>
        <v>-15022.694403535137</v>
      </c>
      <c r="H344" s="4" t="str">
        <f t="shared" si="62"/>
        <v>Yes</v>
      </c>
      <c r="I344" s="4" t="str">
        <f t="shared" si="65"/>
        <v/>
      </c>
      <c r="J344" s="1">
        <f t="shared" si="66"/>
        <v>3580693.2786820987</v>
      </c>
      <c r="K344" s="3">
        <f t="shared" si="67"/>
        <v>3644219.7163379919</v>
      </c>
      <c r="L344" t="str">
        <f t="shared" si="63"/>
        <v>Yes</v>
      </c>
      <c r="M344" t="str">
        <f t="shared" si="68"/>
        <v/>
      </c>
      <c r="N344" s="1">
        <f t="shared" si="69"/>
        <v>3999495.2786821113</v>
      </c>
      <c r="O344" t="str">
        <f t="shared" si="64"/>
        <v>No</v>
      </c>
      <c r="P344" t="str">
        <f t="shared" si="70"/>
        <v/>
      </c>
      <c r="Q344">
        <f t="shared" si="72"/>
        <v>29</v>
      </c>
    </row>
    <row r="345" spans="1:17" x14ac:dyDescent="0.2">
      <c r="B345">
        <f t="shared" si="71"/>
        <v>28</v>
      </c>
      <c r="C345">
        <v>340</v>
      </c>
      <c r="D345" s="1">
        <f>Summary!$C$25</f>
        <v>8347.2363707649274</v>
      </c>
      <c r="E345" s="1">
        <f>Summary!$C$26*(1+Summary!$C$18)^'Time series'!B345</f>
        <v>2906.5481152314278</v>
      </c>
      <c r="F345" s="3">
        <f>(52*Summary!$C$14/12)*((1+Summary!$C$19)^'Time series'!B345)</f>
        <v>26276.478889531492</v>
      </c>
      <c r="G345" s="1">
        <f t="shared" si="61"/>
        <v>-15022.694403535137</v>
      </c>
      <c r="H345" s="4" t="str">
        <f t="shared" si="62"/>
        <v>Yes</v>
      </c>
      <c r="I345" s="4" t="str">
        <f t="shared" si="65"/>
        <v/>
      </c>
      <c r="J345" s="1">
        <f t="shared" si="66"/>
        <v>3591947.0631680954</v>
      </c>
      <c r="K345" s="3">
        <f t="shared" si="67"/>
        <v>3670496.1952275233</v>
      </c>
      <c r="L345" t="str">
        <f t="shared" si="63"/>
        <v>Yes</v>
      </c>
      <c r="M345" t="str">
        <f t="shared" si="68"/>
        <v/>
      </c>
      <c r="N345" s="1">
        <f t="shared" si="69"/>
        <v>4010749.063168108</v>
      </c>
      <c r="O345" t="str">
        <f t="shared" si="64"/>
        <v>No</v>
      </c>
      <c r="P345" t="str">
        <f t="shared" si="70"/>
        <v/>
      </c>
      <c r="Q345">
        <f t="shared" si="72"/>
        <v>29</v>
      </c>
    </row>
    <row r="346" spans="1:17" x14ac:dyDescent="0.2">
      <c r="B346">
        <f t="shared" si="71"/>
        <v>28</v>
      </c>
      <c r="C346">
        <v>341</v>
      </c>
      <c r="D346" s="1">
        <f>Summary!$C$25</f>
        <v>8347.2363707649274</v>
      </c>
      <c r="E346" s="1">
        <f>Summary!$C$26*(1+Summary!$C$18)^'Time series'!B346</f>
        <v>2906.5481152314278</v>
      </c>
      <c r="F346" s="3">
        <f>(52*Summary!$C$14/12)*((1+Summary!$C$19)^'Time series'!B346)</f>
        <v>26276.478889531492</v>
      </c>
      <c r="G346" s="1">
        <f t="shared" si="61"/>
        <v>-15022.694403535137</v>
      </c>
      <c r="H346" s="4" t="str">
        <f t="shared" si="62"/>
        <v>Yes</v>
      </c>
      <c r="I346" s="4" t="str">
        <f t="shared" si="65"/>
        <v/>
      </c>
      <c r="J346" s="1">
        <f t="shared" si="66"/>
        <v>3603200.8476540921</v>
      </c>
      <c r="K346" s="3">
        <f t="shared" si="67"/>
        <v>3696772.6741170548</v>
      </c>
      <c r="L346" t="str">
        <f t="shared" si="63"/>
        <v>Yes</v>
      </c>
      <c r="M346" t="str">
        <f t="shared" si="68"/>
        <v/>
      </c>
      <c r="N346" s="1">
        <f t="shared" si="69"/>
        <v>4022002.8476541047</v>
      </c>
      <c r="O346" t="str">
        <f t="shared" si="64"/>
        <v>No</v>
      </c>
      <c r="P346" t="str">
        <f t="shared" si="70"/>
        <v/>
      </c>
      <c r="Q346">
        <f t="shared" si="72"/>
        <v>29</v>
      </c>
    </row>
    <row r="347" spans="1:17" x14ac:dyDescent="0.2">
      <c r="B347">
        <f t="shared" si="71"/>
        <v>28</v>
      </c>
      <c r="C347">
        <v>342</v>
      </c>
      <c r="D347" s="1">
        <f>Summary!$C$25</f>
        <v>8347.2363707649274</v>
      </c>
      <c r="E347" s="1">
        <f>Summary!$C$26*(1+Summary!$C$18)^'Time series'!B347</f>
        <v>2906.5481152314278</v>
      </c>
      <c r="F347" s="3">
        <f>(52*Summary!$C$14/12)*((1+Summary!$C$19)^'Time series'!B347)</f>
        <v>26276.478889531492</v>
      </c>
      <c r="G347" s="1">
        <f t="shared" si="61"/>
        <v>-15022.694403535137</v>
      </c>
      <c r="H347" s="4" t="str">
        <f t="shared" si="62"/>
        <v>Yes</v>
      </c>
      <c r="I347" s="4" t="str">
        <f t="shared" si="65"/>
        <v/>
      </c>
      <c r="J347" s="1">
        <f t="shared" si="66"/>
        <v>3614454.6321400888</v>
      </c>
      <c r="K347" s="3">
        <f t="shared" si="67"/>
        <v>3723049.1530065862</v>
      </c>
      <c r="L347" t="str">
        <f t="shared" si="63"/>
        <v>Yes</v>
      </c>
      <c r="M347" t="str">
        <f t="shared" si="68"/>
        <v/>
      </c>
      <c r="N347" s="1">
        <f t="shared" si="69"/>
        <v>4033256.6321401014</v>
      </c>
      <c r="O347" t="str">
        <f t="shared" si="64"/>
        <v>No</v>
      </c>
      <c r="P347" t="str">
        <f t="shared" si="70"/>
        <v/>
      </c>
      <c r="Q347">
        <f t="shared" si="72"/>
        <v>29</v>
      </c>
    </row>
    <row r="348" spans="1:17" x14ac:dyDescent="0.2">
      <c r="B348">
        <f t="shared" si="71"/>
        <v>28</v>
      </c>
      <c r="C348">
        <v>343</v>
      </c>
      <c r="D348" s="1">
        <f>Summary!$C$25</f>
        <v>8347.2363707649274</v>
      </c>
      <c r="E348" s="1">
        <f>Summary!$C$26*(1+Summary!$C$18)^'Time series'!B348</f>
        <v>2906.5481152314278</v>
      </c>
      <c r="F348" s="3">
        <f>(52*Summary!$C$14/12)*((1+Summary!$C$19)^'Time series'!B348)</f>
        <v>26276.478889531492</v>
      </c>
      <c r="G348" s="1">
        <f t="shared" si="61"/>
        <v>-15022.694403535137</v>
      </c>
      <c r="H348" s="4" t="str">
        <f t="shared" si="62"/>
        <v>Yes</v>
      </c>
      <c r="I348" s="4" t="str">
        <f t="shared" si="65"/>
        <v/>
      </c>
      <c r="J348" s="1">
        <f t="shared" si="66"/>
        <v>3625708.4166260855</v>
      </c>
      <c r="K348" s="3">
        <f t="shared" si="67"/>
        <v>3749325.6318961177</v>
      </c>
      <c r="L348" t="str">
        <f t="shared" si="63"/>
        <v>Yes</v>
      </c>
      <c r="M348" t="str">
        <f t="shared" si="68"/>
        <v/>
      </c>
      <c r="N348" s="1">
        <f t="shared" si="69"/>
        <v>4044510.4166260981</v>
      </c>
      <c r="O348" t="str">
        <f t="shared" si="64"/>
        <v>No</v>
      </c>
      <c r="P348" t="str">
        <f t="shared" si="70"/>
        <v/>
      </c>
      <c r="Q348">
        <f t="shared" si="72"/>
        <v>29</v>
      </c>
    </row>
    <row r="349" spans="1:17" x14ac:dyDescent="0.2">
      <c r="B349">
        <f t="shared" si="71"/>
        <v>28</v>
      </c>
      <c r="C349">
        <v>344</v>
      </c>
      <c r="D349" s="1">
        <f>Summary!$C$25</f>
        <v>8347.2363707649274</v>
      </c>
      <c r="E349" s="1">
        <f>Summary!$C$26*(1+Summary!$C$18)^'Time series'!B349</f>
        <v>2906.5481152314278</v>
      </c>
      <c r="F349" s="3">
        <f>(52*Summary!$C$14/12)*((1+Summary!$C$19)^'Time series'!B349)</f>
        <v>26276.478889531492</v>
      </c>
      <c r="G349" s="1">
        <f t="shared" si="61"/>
        <v>-15022.694403535137</v>
      </c>
      <c r="H349" s="4" t="str">
        <f t="shared" si="62"/>
        <v>Yes</v>
      </c>
      <c r="I349" s="4" t="str">
        <f t="shared" si="65"/>
        <v/>
      </c>
      <c r="J349" s="1">
        <f t="shared" si="66"/>
        <v>3636962.2011120822</v>
      </c>
      <c r="K349" s="3">
        <f t="shared" si="67"/>
        <v>3775602.1107856492</v>
      </c>
      <c r="L349" t="str">
        <f t="shared" si="63"/>
        <v>Yes</v>
      </c>
      <c r="M349" t="str">
        <f t="shared" si="68"/>
        <v/>
      </c>
      <c r="N349" s="1">
        <f t="shared" si="69"/>
        <v>4055764.2011120948</v>
      </c>
      <c r="O349" t="str">
        <f t="shared" si="64"/>
        <v>No</v>
      </c>
      <c r="P349" t="str">
        <f t="shared" si="70"/>
        <v/>
      </c>
      <c r="Q349">
        <f t="shared" si="72"/>
        <v>29</v>
      </c>
    </row>
    <row r="350" spans="1:17" x14ac:dyDescent="0.2">
      <c r="B350">
        <f t="shared" si="71"/>
        <v>28</v>
      </c>
      <c r="C350">
        <v>345</v>
      </c>
      <c r="D350" s="1">
        <f>Summary!$C$25</f>
        <v>8347.2363707649274</v>
      </c>
      <c r="E350" s="1">
        <f>Summary!$C$26*(1+Summary!$C$18)^'Time series'!B350</f>
        <v>2906.5481152314278</v>
      </c>
      <c r="F350" s="3">
        <f>(52*Summary!$C$14/12)*((1+Summary!$C$19)^'Time series'!B350)</f>
        <v>26276.478889531492</v>
      </c>
      <c r="G350" s="1">
        <f t="shared" si="61"/>
        <v>-15022.694403535137</v>
      </c>
      <c r="H350" s="4" t="str">
        <f t="shared" si="62"/>
        <v>Yes</v>
      </c>
      <c r="I350" s="4" t="str">
        <f t="shared" si="65"/>
        <v/>
      </c>
      <c r="J350" s="1">
        <f t="shared" si="66"/>
        <v>3648215.9855980789</v>
      </c>
      <c r="K350" s="3">
        <f t="shared" si="67"/>
        <v>3801878.5896751806</v>
      </c>
      <c r="L350" t="str">
        <f t="shared" si="63"/>
        <v>Yes</v>
      </c>
      <c r="M350" t="str">
        <f t="shared" si="68"/>
        <v/>
      </c>
      <c r="N350" s="1">
        <f t="shared" si="69"/>
        <v>4067017.9855980915</v>
      </c>
      <c r="O350" t="str">
        <f t="shared" si="64"/>
        <v>No</v>
      </c>
      <c r="P350" t="str">
        <f t="shared" si="70"/>
        <v/>
      </c>
      <c r="Q350">
        <f t="shared" si="72"/>
        <v>29</v>
      </c>
    </row>
    <row r="351" spans="1:17" x14ac:dyDescent="0.2">
      <c r="B351">
        <f t="shared" si="71"/>
        <v>28</v>
      </c>
      <c r="C351">
        <v>346</v>
      </c>
      <c r="D351" s="1">
        <f>Summary!$C$25</f>
        <v>8347.2363707649274</v>
      </c>
      <c r="E351" s="1">
        <f>Summary!$C$26*(1+Summary!$C$18)^'Time series'!B351</f>
        <v>2906.5481152314278</v>
      </c>
      <c r="F351" s="3">
        <f>(52*Summary!$C$14/12)*((1+Summary!$C$19)^'Time series'!B351)</f>
        <v>26276.478889531492</v>
      </c>
      <c r="G351" s="1">
        <f t="shared" si="61"/>
        <v>-15022.694403535137</v>
      </c>
      <c r="H351" s="4" t="str">
        <f t="shared" si="62"/>
        <v>Yes</v>
      </c>
      <c r="I351" s="4" t="str">
        <f t="shared" si="65"/>
        <v/>
      </c>
      <c r="J351" s="1">
        <f t="shared" si="66"/>
        <v>3659469.7700840756</v>
      </c>
      <c r="K351" s="3">
        <f t="shared" si="67"/>
        <v>3828155.0685647121</v>
      </c>
      <c r="L351" t="str">
        <f t="shared" si="63"/>
        <v>Yes</v>
      </c>
      <c r="M351" t="str">
        <f t="shared" si="68"/>
        <v/>
      </c>
      <c r="N351" s="1">
        <f t="shared" si="69"/>
        <v>4078271.7700840882</v>
      </c>
      <c r="O351" t="str">
        <f t="shared" si="64"/>
        <v>No</v>
      </c>
      <c r="P351" t="str">
        <f t="shared" si="70"/>
        <v/>
      </c>
      <c r="Q351">
        <f t="shared" si="72"/>
        <v>29</v>
      </c>
    </row>
    <row r="352" spans="1:17" x14ac:dyDescent="0.2">
      <c r="B352">
        <f t="shared" si="71"/>
        <v>28</v>
      </c>
      <c r="C352">
        <v>347</v>
      </c>
      <c r="D352" s="1">
        <f>Summary!$C$25</f>
        <v>8347.2363707649274</v>
      </c>
      <c r="E352" s="1">
        <f>Summary!$C$26*(1+Summary!$C$18)^'Time series'!B352</f>
        <v>2906.5481152314278</v>
      </c>
      <c r="F352" s="3">
        <f>(52*Summary!$C$14/12)*((1+Summary!$C$19)^'Time series'!B352)</f>
        <v>26276.478889531492</v>
      </c>
      <c r="G352" s="1">
        <f t="shared" si="61"/>
        <v>-15022.694403535137</v>
      </c>
      <c r="H352" s="4" t="str">
        <f t="shared" si="62"/>
        <v>Yes</v>
      </c>
      <c r="I352" s="4" t="str">
        <f t="shared" si="65"/>
        <v/>
      </c>
      <c r="J352" s="1">
        <f t="shared" si="66"/>
        <v>3670723.5545700723</v>
      </c>
      <c r="K352" s="3">
        <f t="shared" si="67"/>
        <v>3854431.5474542435</v>
      </c>
      <c r="L352" t="str">
        <f t="shared" si="63"/>
        <v>Yes</v>
      </c>
      <c r="M352" t="str">
        <f t="shared" si="68"/>
        <v/>
      </c>
      <c r="N352" s="1">
        <f t="shared" si="69"/>
        <v>4089525.5545700849</v>
      </c>
      <c r="O352" t="str">
        <f t="shared" si="64"/>
        <v>No</v>
      </c>
      <c r="P352" t="str">
        <f t="shared" si="70"/>
        <v/>
      </c>
      <c r="Q352">
        <f t="shared" si="72"/>
        <v>29</v>
      </c>
    </row>
    <row r="353" spans="1:17" x14ac:dyDescent="0.2">
      <c r="B353">
        <f t="shared" si="71"/>
        <v>28</v>
      </c>
      <c r="C353">
        <v>348</v>
      </c>
      <c r="D353" s="1">
        <f>Summary!$C$25</f>
        <v>8347.2363707649274</v>
      </c>
      <c r="E353" s="1">
        <f>Summary!$C$26*(1+Summary!$C$18)^'Time series'!B353</f>
        <v>2906.5481152314278</v>
      </c>
      <c r="F353" s="3">
        <f>(52*Summary!$C$14/12)*((1+Summary!$C$19)^'Time series'!B353)</f>
        <v>26276.478889531492</v>
      </c>
      <c r="G353" s="1">
        <f t="shared" si="61"/>
        <v>-15022.694403535137</v>
      </c>
      <c r="H353" s="4" t="str">
        <f t="shared" si="62"/>
        <v>Yes</v>
      </c>
      <c r="I353" s="4" t="str">
        <f t="shared" si="65"/>
        <v/>
      </c>
      <c r="J353" s="1">
        <f t="shared" si="66"/>
        <v>3681977.339056069</v>
      </c>
      <c r="K353" s="3">
        <f t="shared" si="67"/>
        <v>3880708.026343775</v>
      </c>
      <c r="L353" t="str">
        <f t="shared" si="63"/>
        <v>Yes</v>
      </c>
      <c r="M353" t="str">
        <f t="shared" si="68"/>
        <v/>
      </c>
      <c r="N353" s="1">
        <f t="shared" si="69"/>
        <v>4100779.3390560816</v>
      </c>
      <c r="O353" t="str">
        <f t="shared" si="64"/>
        <v>No</v>
      </c>
      <c r="P353" t="str">
        <f t="shared" si="70"/>
        <v/>
      </c>
      <c r="Q353">
        <f t="shared" si="72"/>
        <v>29</v>
      </c>
    </row>
    <row r="354" spans="1:17" x14ac:dyDescent="0.2">
      <c r="A354">
        <f>B354+1</f>
        <v>30</v>
      </c>
      <c r="B354">
        <f t="shared" si="71"/>
        <v>29</v>
      </c>
      <c r="C354">
        <v>349</v>
      </c>
      <c r="D354" s="1">
        <f>Summary!$C$25</f>
        <v>8347.2363707649274</v>
      </c>
      <c r="E354" s="1">
        <f>Summary!$C$26*(1+Summary!$C$18)^'Time series'!B354</f>
        <v>2964.679077536056</v>
      </c>
      <c r="F354" s="3">
        <f>(52*Summary!$C$14/12)*((1+Summary!$C$19)^'Time series'!B354)</f>
        <v>28312.906003470176</v>
      </c>
      <c r="G354" s="1">
        <f t="shared" si="61"/>
        <v>-17000.990555169192</v>
      </c>
      <c r="H354" s="4" t="str">
        <f t="shared" si="62"/>
        <v>Yes</v>
      </c>
      <c r="I354" s="4" t="str">
        <f t="shared" si="65"/>
        <v/>
      </c>
      <c r="J354" s="1">
        <f t="shared" si="66"/>
        <v>3693289.25450437</v>
      </c>
      <c r="K354" s="3">
        <f t="shared" si="67"/>
        <v>3909020.932347245</v>
      </c>
      <c r="L354" t="str">
        <f t="shared" si="63"/>
        <v>Yes</v>
      </c>
      <c r="M354" t="str">
        <f t="shared" si="68"/>
        <v/>
      </c>
      <c r="N354" s="1">
        <f t="shared" si="69"/>
        <v>4112091.2545043826</v>
      </c>
      <c r="O354" t="str">
        <f t="shared" si="64"/>
        <v>No</v>
      </c>
      <c r="P354" t="str">
        <f t="shared" si="70"/>
        <v/>
      </c>
      <c r="Q354">
        <f t="shared" si="72"/>
        <v>30</v>
      </c>
    </row>
    <row r="355" spans="1:17" x14ac:dyDescent="0.2">
      <c r="B355">
        <f t="shared" si="71"/>
        <v>29</v>
      </c>
      <c r="C355">
        <v>350</v>
      </c>
      <c r="D355" s="1">
        <f>Summary!$C$25</f>
        <v>8347.2363707649274</v>
      </c>
      <c r="E355" s="1">
        <f>Summary!$C$26*(1+Summary!$C$18)^'Time series'!B355</f>
        <v>2964.679077536056</v>
      </c>
      <c r="F355" s="3">
        <f>(52*Summary!$C$14/12)*((1+Summary!$C$19)^'Time series'!B355)</f>
        <v>28312.906003470176</v>
      </c>
      <c r="G355" s="1">
        <f t="shared" si="61"/>
        <v>-17000.990555169192</v>
      </c>
      <c r="H355" s="4" t="str">
        <f t="shared" si="62"/>
        <v>Yes</v>
      </c>
      <c r="I355" s="4" t="str">
        <f t="shared" si="65"/>
        <v/>
      </c>
      <c r="J355" s="1">
        <f t="shared" si="66"/>
        <v>3704601.169952671</v>
      </c>
      <c r="K355" s="3">
        <f t="shared" si="67"/>
        <v>3937333.8383507151</v>
      </c>
      <c r="L355" t="str">
        <f t="shared" si="63"/>
        <v>Yes</v>
      </c>
      <c r="M355" t="str">
        <f t="shared" si="68"/>
        <v/>
      </c>
      <c r="N355" s="1">
        <f t="shared" si="69"/>
        <v>4123403.1699526836</v>
      </c>
      <c r="O355" t="str">
        <f t="shared" si="64"/>
        <v>No</v>
      </c>
      <c r="P355" t="str">
        <f t="shared" si="70"/>
        <v/>
      </c>
      <c r="Q355">
        <f t="shared" si="72"/>
        <v>30</v>
      </c>
    </row>
    <row r="356" spans="1:17" x14ac:dyDescent="0.2">
      <c r="B356">
        <f t="shared" si="71"/>
        <v>29</v>
      </c>
      <c r="C356">
        <v>351</v>
      </c>
      <c r="D356" s="1">
        <f>Summary!$C$25</f>
        <v>8347.2363707649274</v>
      </c>
      <c r="E356" s="1">
        <f>Summary!$C$26*(1+Summary!$C$18)^'Time series'!B356</f>
        <v>2964.679077536056</v>
      </c>
      <c r="F356" s="3">
        <f>(52*Summary!$C$14/12)*((1+Summary!$C$19)^'Time series'!B356)</f>
        <v>28312.906003470176</v>
      </c>
      <c r="G356" s="1">
        <f t="shared" si="61"/>
        <v>-17000.990555169192</v>
      </c>
      <c r="H356" s="4" t="str">
        <f t="shared" si="62"/>
        <v>Yes</v>
      </c>
      <c r="I356" s="4" t="str">
        <f t="shared" si="65"/>
        <v/>
      </c>
      <c r="J356" s="1">
        <f t="shared" si="66"/>
        <v>3715913.085400972</v>
      </c>
      <c r="K356" s="3">
        <f t="shared" si="67"/>
        <v>3965646.7443541852</v>
      </c>
      <c r="L356" t="str">
        <f t="shared" si="63"/>
        <v>Yes</v>
      </c>
      <c r="M356" t="str">
        <f t="shared" si="68"/>
        <v/>
      </c>
      <c r="N356" s="1">
        <f t="shared" si="69"/>
        <v>4134715.0854009846</v>
      </c>
      <c r="O356" t="str">
        <f t="shared" si="64"/>
        <v>No</v>
      </c>
      <c r="P356" t="str">
        <f t="shared" si="70"/>
        <v/>
      </c>
      <c r="Q356">
        <f t="shared" si="72"/>
        <v>30</v>
      </c>
    </row>
    <row r="357" spans="1:17" x14ac:dyDescent="0.2">
      <c r="B357">
        <f t="shared" si="71"/>
        <v>29</v>
      </c>
      <c r="C357">
        <v>352</v>
      </c>
      <c r="D357" s="1">
        <f>Summary!$C$25</f>
        <v>8347.2363707649274</v>
      </c>
      <c r="E357" s="1">
        <f>Summary!$C$26*(1+Summary!$C$18)^'Time series'!B357</f>
        <v>2964.679077536056</v>
      </c>
      <c r="F357" s="3">
        <f>(52*Summary!$C$14/12)*((1+Summary!$C$19)^'Time series'!B357)</f>
        <v>28312.906003470176</v>
      </c>
      <c r="G357" s="1">
        <f t="shared" si="61"/>
        <v>-17000.990555169192</v>
      </c>
      <c r="H357" s="4" t="str">
        <f t="shared" si="62"/>
        <v>Yes</v>
      </c>
      <c r="I357" s="4" t="str">
        <f t="shared" si="65"/>
        <v/>
      </c>
      <c r="J357" s="1">
        <f t="shared" si="66"/>
        <v>3727225.0008492731</v>
      </c>
      <c r="K357" s="3">
        <f t="shared" si="67"/>
        <v>3993959.6503576552</v>
      </c>
      <c r="L357" t="str">
        <f t="shared" si="63"/>
        <v>Yes</v>
      </c>
      <c r="M357" t="str">
        <f t="shared" si="68"/>
        <v/>
      </c>
      <c r="N357" s="1">
        <f t="shared" si="69"/>
        <v>4146027.0008492856</v>
      </c>
      <c r="O357" t="str">
        <f t="shared" si="64"/>
        <v>No</v>
      </c>
      <c r="P357" t="str">
        <f t="shared" si="70"/>
        <v/>
      </c>
      <c r="Q357">
        <f t="shared" si="72"/>
        <v>30</v>
      </c>
    </row>
    <row r="358" spans="1:17" x14ac:dyDescent="0.2">
      <c r="B358">
        <f t="shared" si="71"/>
        <v>29</v>
      </c>
      <c r="C358">
        <v>353</v>
      </c>
      <c r="D358" s="1">
        <f>Summary!$C$25</f>
        <v>8347.2363707649274</v>
      </c>
      <c r="E358" s="1">
        <f>Summary!$C$26*(1+Summary!$C$18)^'Time series'!B358</f>
        <v>2964.679077536056</v>
      </c>
      <c r="F358" s="3">
        <f>(52*Summary!$C$14/12)*((1+Summary!$C$19)^'Time series'!B358)</f>
        <v>28312.906003470176</v>
      </c>
      <c r="G358" s="1">
        <f t="shared" si="61"/>
        <v>-17000.990555169192</v>
      </c>
      <c r="H358" s="4" t="str">
        <f t="shared" si="62"/>
        <v>Yes</v>
      </c>
      <c r="I358" s="4" t="str">
        <f t="shared" si="65"/>
        <v/>
      </c>
      <c r="J358" s="1">
        <f t="shared" si="66"/>
        <v>3738536.9162975741</v>
      </c>
      <c r="K358" s="3">
        <f t="shared" si="67"/>
        <v>4022272.5563611253</v>
      </c>
      <c r="L358" t="str">
        <f t="shared" si="63"/>
        <v>Yes</v>
      </c>
      <c r="M358" t="str">
        <f t="shared" si="68"/>
        <v/>
      </c>
      <c r="N358" s="1">
        <f t="shared" si="69"/>
        <v>4157338.9162975866</v>
      </c>
      <c r="O358" t="str">
        <f t="shared" si="64"/>
        <v>No</v>
      </c>
      <c r="P358" t="str">
        <f t="shared" si="70"/>
        <v/>
      </c>
      <c r="Q358">
        <f t="shared" si="72"/>
        <v>30</v>
      </c>
    </row>
    <row r="359" spans="1:17" x14ac:dyDescent="0.2">
      <c r="B359">
        <f t="shared" si="71"/>
        <v>29</v>
      </c>
      <c r="C359">
        <v>354</v>
      </c>
      <c r="D359" s="1">
        <f>Summary!$C$25</f>
        <v>8347.2363707649274</v>
      </c>
      <c r="E359" s="1">
        <f>Summary!$C$26*(1+Summary!$C$18)^'Time series'!B359</f>
        <v>2964.679077536056</v>
      </c>
      <c r="F359" s="3">
        <f>(52*Summary!$C$14/12)*((1+Summary!$C$19)^'Time series'!B359)</f>
        <v>28312.906003470176</v>
      </c>
      <c r="G359" s="1">
        <f t="shared" si="61"/>
        <v>-17000.990555169192</v>
      </c>
      <c r="H359" s="4" t="str">
        <f t="shared" si="62"/>
        <v>Yes</v>
      </c>
      <c r="I359" s="4" t="str">
        <f t="shared" si="65"/>
        <v/>
      </c>
      <c r="J359" s="1">
        <f t="shared" si="66"/>
        <v>3749848.8317458751</v>
      </c>
      <c r="K359" s="3">
        <f t="shared" si="67"/>
        <v>4050585.4623645954</v>
      </c>
      <c r="L359" t="str">
        <f t="shared" si="63"/>
        <v>Yes</v>
      </c>
      <c r="M359" t="str">
        <f t="shared" si="68"/>
        <v/>
      </c>
      <c r="N359" s="1">
        <f t="shared" si="69"/>
        <v>4168650.8317458876</v>
      </c>
      <c r="O359" t="str">
        <f t="shared" si="64"/>
        <v>No</v>
      </c>
      <c r="P359" t="str">
        <f t="shared" si="70"/>
        <v/>
      </c>
      <c r="Q359">
        <f t="shared" si="72"/>
        <v>30</v>
      </c>
    </row>
    <row r="360" spans="1:17" x14ac:dyDescent="0.2">
      <c r="B360">
        <f t="shared" si="71"/>
        <v>29</v>
      </c>
      <c r="C360">
        <v>355</v>
      </c>
      <c r="D360" s="1">
        <f>Summary!$C$25</f>
        <v>8347.2363707649274</v>
      </c>
      <c r="E360" s="1">
        <f>Summary!$C$26*(1+Summary!$C$18)^'Time series'!B360</f>
        <v>2964.679077536056</v>
      </c>
      <c r="F360" s="3">
        <f>(52*Summary!$C$14/12)*((1+Summary!$C$19)^'Time series'!B360)</f>
        <v>28312.906003470176</v>
      </c>
      <c r="G360" s="1">
        <f t="shared" si="61"/>
        <v>-17000.990555169192</v>
      </c>
      <c r="H360" s="4" t="str">
        <f t="shared" si="62"/>
        <v>Yes</v>
      </c>
      <c r="I360" s="4" t="str">
        <f t="shared" si="65"/>
        <v/>
      </c>
      <c r="J360" s="1">
        <f t="shared" si="66"/>
        <v>3761160.7471941761</v>
      </c>
      <c r="K360" s="3">
        <f t="shared" si="67"/>
        <v>4078898.3683680655</v>
      </c>
      <c r="L360" t="str">
        <f t="shared" si="63"/>
        <v>Yes</v>
      </c>
      <c r="M360" t="str">
        <f t="shared" si="68"/>
        <v/>
      </c>
      <c r="N360" s="1">
        <f t="shared" si="69"/>
        <v>4179962.7471941886</v>
      </c>
      <c r="O360" t="str">
        <f t="shared" si="64"/>
        <v>No</v>
      </c>
      <c r="P360" t="str">
        <f t="shared" si="70"/>
        <v/>
      </c>
      <c r="Q360">
        <f t="shared" si="72"/>
        <v>30</v>
      </c>
    </row>
    <row r="361" spans="1:17" x14ac:dyDescent="0.2">
      <c r="B361">
        <f t="shared" si="71"/>
        <v>29</v>
      </c>
      <c r="C361">
        <v>356</v>
      </c>
      <c r="D361" s="1">
        <f>Summary!$C$25</f>
        <v>8347.2363707649274</v>
      </c>
      <c r="E361" s="1">
        <f>Summary!$C$26*(1+Summary!$C$18)^'Time series'!B361</f>
        <v>2964.679077536056</v>
      </c>
      <c r="F361" s="3">
        <f>(52*Summary!$C$14/12)*((1+Summary!$C$19)^'Time series'!B361)</f>
        <v>28312.906003470176</v>
      </c>
      <c r="G361" s="1">
        <f t="shared" si="61"/>
        <v>-17000.990555169192</v>
      </c>
      <c r="H361" s="4" t="str">
        <f t="shared" si="62"/>
        <v>Yes</v>
      </c>
      <c r="I361" s="4" t="str">
        <f t="shared" si="65"/>
        <v/>
      </c>
      <c r="J361" s="1">
        <f t="shared" si="66"/>
        <v>3772472.6626424771</v>
      </c>
      <c r="K361" s="3">
        <f t="shared" si="67"/>
        <v>4107211.2743715355</v>
      </c>
      <c r="L361" t="str">
        <f t="shared" si="63"/>
        <v>Yes</v>
      </c>
      <c r="M361" t="str">
        <f t="shared" si="68"/>
        <v/>
      </c>
      <c r="N361" s="1">
        <f t="shared" si="69"/>
        <v>4191274.6626424897</v>
      </c>
      <c r="O361" t="str">
        <f t="shared" si="64"/>
        <v>No</v>
      </c>
      <c r="P361" t="str">
        <f t="shared" si="70"/>
        <v/>
      </c>
      <c r="Q361">
        <f t="shared" si="72"/>
        <v>30</v>
      </c>
    </row>
    <row r="362" spans="1:17" x14ac:dyDescent="0.2">
      <c r="B362">
        <f t="shared" si="71"/>
        <v>29</v>
      </c>
      <c r="C362">
        <v>357</v>
      </c>
      <c r="D362" s="1">
        <f>Summary!$C$25</f>
        <v>8347.2363707649274</v>
      </c>
      <c r="E362" s="1">
        <f>Summary!$C$26*(1+Summary!$C$18)^'Time series'!B362</f>
        <v>2964.679077536056</v>
      </c>
      <c r="F362" s="3">
        <f>(52*Summary!$C$14/12)*((1+Summary!$C$19)^'Time series'!B362)</f>
        <v>28312.906003470176</v>
      </c>
      <c r="G362" s="1">
        <f t="shared" si="61"/>
        <v>-17000.990555169192</v>
      </c>
      <c r="H362" s="4" t="str">
        <f t="shared" si="62"/>
        <v>Yes</v>
      </c>
      <c r="I362" s="4" t="str">
        <f t="shared" si="65"/>
        <v/>
      </c>
      <c r="J362" s="1">
        <f t="shared" si="66"/>
        <v>3783784.5780907781</v>
      </c>
      <c r="K362" s="3">
        <f t="shared" si="67"/>
        <v>4135524.1803750056</v>
      </c>
      <c r="L362" t="str">
        <f t="shared" si="63"/>
        <v>Yes</v>
      </c>
      <c r="M362" t="str">
        <f t="shared" si="68"/>
        <v/>
      </c>
      <c r="N362" s="1">
        <f t="shared" si="69"/>
        <v>4202586.5780907907</v>
      </c>
      <c r="O362" t="str">
        <f t="shared" si="64"/>
        <v>No</v>
      </c>
      <c r="P362" t="str">
        <f t="shared" si="70"/>
        <v/>
      </c>
      <c r="Q362">
        <f t="shared" si="72"/>
        <v>30</v>
      </c>
    </row>
    <row r="363" spans="1:17" x14ac:dyDescent="0.2">
      <c r="B363">
        <f t="shared" si="71"/>
        <v>29</v>
      </c>
      <c r="C363">
        <v>358</v>
      </c>
      <c r="D363" s="1">
        <f>Summary!$C$25</f>
        <v>8347.2363707649274</v>
      </c>
      <c r="E363" s="1">
        <f>Summary!$C$26*(1+Summary!$C$18)^'Time series'!B363</f>
        <v>2964.679077536056</v>
      </c>
      <c r="F363" s="3">
        <f>(52*Summary!$C$14/12)*((1+Summary!$C$19)^'Time series'!B363)</f>
        <v>28312.906003470176</v>
      </c>
      <c r="G363" s="1">
        <f t="shared" si="61"/>
        <v>-17000.990555169192</v>
      </c>
      <c r="H363" s="4" t="str">
        <f t="shared" si="62"/>
        <v>Yes</v>
      </c>
      <c r="I363" s="4" t="str">
        <f t="shared" si="65"/>
        <v/>
      </c>
      <c r="J363" s="1">
        <f t="shared" si="66"/>
        <v>3795096.4935390791</v>
      </c>
      <c r="K363" s="3">
        <f t="shared" si="67"/>
        <v>4163837.0863784757</v>
      </c>
      <c r="L363" t="str">
        <f t="shared" si="63"/>
        <v>Yes</v>
      </c>
      <c r="M363" t="str">
        <f t="shared" si="68"/>
        <v/>
      </c>
      <c r="N363" s="1">
        <f t="shared" si="69"/>
        <v>4213898.4935390912</v>
      </c>
      <c r="O363" t="str">
        <f t="shared" si="64"/>
        <v>No</v>
      </c>
      <c r="P363" t="str">
        <f t="shared" si="70"/>
        <v/>
      </c>
      <c r="Q363">
        <f t="shared" si="72"/>
        <v>30</v>
      </c>
    </row>
    <row r="364" spans="1:17" x14ac:dyDescent="0.2">
      <c r="B364">
        <f t="shared" si="71"/>
        <v>29</v>
      </c>
      <c r="C364">
        <v>359</v>
      </c>
      <c r="D364" s="1">
        <f>Summary!$C$25</f>
        <v>8347.2363707649274</v>
      </c>
      <c r="E364" s="1">
        <f>Summary!$C$26*(1+Summary!$C$18)^'Time series'!B364</f>
        <v>2964.679077536056</v>
      </c>
      <c r="F364" s="3">
        <f>(52*Summary!$C$14/12)*((1+Summary!$C$19)^'Time series'!B364)</f>
        <v>28312.906003470176</v>
      </c>
      <c r="G364" s="1">
        <f t="shared" si="61"/>
        <v>-17000.990555169192</v>
      </c>
      <c r="H364" s="4" t="str">
        <f t="shared" si="62"/>
        <v>Yes</v>
      </c>
      <c r="I364" s="4" t="str">
        <f t="shared" si="65"/>
        <v/>
      </c>
      <c r="J364" s="1">
        <f t="shared" si="66"/>
        <v>3806408.4089873801</v>
      </c>
      <c r="K364" s="3">
        <f t="shared" si="67"/>
        <v>4192149.9923819457</v>
      </c>
      <c r="L364" t="str">
        <f t="shared" si="63"/>
        <v>Yes</v>
      </c>
      <c r="M364" t="str">
        <f t="shared" si="68"/>
        <v/>
      </c>
      <c r="N364" s="1">
        <f t="shared" si="69"/>
        <v>4225210.4089873917</v>
      </c>
      <c r="O364" t="str">
        <f t="shared" si="64"/>
        <v>No</v>
      </c>
      <c r="P364" t="str">
        <f t="shared" si="70"/>
        <v/>
      </c>
      <c r="Q364">
        <f t="shared" si="72"/>
        <v>30</v>
      </c>
    </row>
    <row r="365" spans="1:17" x14ac:dyDescent="0.2">
      <c r="B365">
        <f t="shared" si="71"/>
        <v>29</v>
      </c>
      <c r="C365">
        <v>360</v>
      </c>
      <c r="D365" s="1">
        <f>Summary!$C$25</f>
        <v>8347.2363707649274</v>
      </c>
      <c r="E365" s="1">
        <f>Summary!$C$26*(1+Summary!$C$18)^'Time series'!B365</f>
        <v>2964.679077536056</v>
      </c>
      <c r="F365" s="3">
        <f>(52*Summary!$C$14/12)*((1+Summary!$C$19)^'Time series'!B365)</f>
        <v>28312.906003470176</v>
      </c>
      <c r="G365" s="1">
        <f t="shared" si="61"/>
        <v>-17000.990555169192</v>
      </c>
      <c r="H365" s="4" t="str">
        <f t="shared" si="62"/>
        <v>Yes</v>
      </c>
      <c r="I365" s="4" t="str">
        <f t="shared" si="65"/>
        <v/>
      </c>
      <c r="J365" s="1">
        <f t="shared" si="66"/>
        <v>3817720.3244356811</v>
      </c>
      <c r="K365" s="3">
        <f t="shared" si="67"/>
        <v>4220462.8983854158</v>
      </c>
      <c r="L365" t="str">
        <f t="shared" si="63"/>
        <v>Yes</v>
      </c>
      <c r="M365" t="str">
        <f t="shared" si="68"/>
        <v/>
      </c>
      <c r="N365" s="1">
        <f t="shared" si="69"/>
        <v>4236522.3244356923</v>
      </c>
      <c r="O365" t="str">
        <f t="shared" si="64"/>
        <v>No</v>
      </c>
      <c r="P365" t="str">
        <f t="shared" si="70"/>
        <v/>
      </c>
      <c r="Q365">
        <f t="shared" si="72"/>
        <v>30</v>
      </c>
    </row>
  </sheetData>
  <sheetProtection algorithmName="SHA-512" hashValue="ZhnCLAl4/GhHsazCIGEvQ6PS5Nn7hQsdeM96BG1PDLo7bqPrF8tBwaxY5frH2CtVzDJj491WgSmRAlNr2iucig==" saltValue="PyGPrS5MvZ8zSfkOkhz5fQ==" spinCount="100000" sheet="1" objects="1" scenarios="1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Time series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Lacey Filipich - Money School</dc:creator>
  <cp:lastModifiedBy>Lacey Filipich - Money School</cp:lastModifiedBy>
  <dcterms:created xsi:type="dcterms:W3CDTF">2024-01-23T06:33:43Z</dcterms:created>
  <dcterms:modified xsi:type="dcterms:W3CDTF">2024-07-05T09:12:39Z</dcterms:modified>
</cp:coreProperties>
</file>